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8_{E0BF89AE-E4A7-49FD-8D0D-BFBE6D66E705}" xr6:coauthVersionLast="47" xr6:coauthVersionMax="47" xr10:uidLastSave="{00000000-0000-0000-0000-000000000000}"/>
  <bookViews>
    <workbookView xWindow="2640" yWindow="285" windowWidth="19290" windowHeight="1284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Hlk183770427" localSheetId="0">Foglio1!$C$32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1" l="1"/>
  <c r="I19" i="1" l="1"/>
  <c r="I53" i="1"/>
  <c r="I48" i="1"/>
  <c r="I14" i="1"/>
  <c r="I13" i="1"/>
  <c r="I27" i="1"/>
  <c r="H13" i="1"/>
  <c r="I7" i="1"/>
  <c r="I25" i="1"/>
  <c r="I9" i="1"/>
  <c r="I5" i="1"/>
  <c r="I59" i="1"/>
  <c r="I20" i="1"/>
  <c r="I36" i="1"/>
  <c r="I24" i="1" l="1"/>
</calcChain>
</file>

<file path=xl/sharedStrings.xml><?xml version="1.0" encoding="utf-8"?>
<sst xmlns="http://schemas.openxmlformats.org/spreadsheetml/2006/main" count="255" uniqueCount="187">
  <si>
    <t>ELENCO FORNITORI</t>
  </si>
  <si>
    <t>PR22/a Rev. 00 del 09.09.19</t>
  </si>
  <si>
    <t>Data inserimento</t>
  </si>
  <si>
    <t>CIG</t>
  </si>
  <si>
    <t>APPALTO DI LAVORI/SERVIZI/FORNITURE</t>
  </si>
  <si>
    <t>AGGIUDICATARIO</t>
  </si>
  <si>
    <t>PROCEDURA</t>
  </si>
  <si>
    <t>SCADENZA  CIG</t>
  </si>
  <si>
    <t>IMPORTO</t>
  </si>
  <si>
    <t xml:space="preserve">	
B1B2A89206</t>
  </si>
  <si>
    <t>Affidamento servizi di segreteria per l'Odcec - Formazione</t>
  </si>
  <si>
    <t>FONDAZIONE DEI DOTTORI COMMERCIALISTI E DEGLI ESPERTI CONTABILI DI REGGIO EMILIA</t>
  </si>
  <si>
    <t>AFFIDAMENTO DIRETTO</t>
  </si>
  <si>
    <t>3C srl</t>
  </si>
  <si>
    <t xml:space="preserve"> VISURA SPA (ISI )</t>
  </si>
  <si>
    <t>PROCEDURA NEGOZIATA SENZA PREVIA PUBBLICAZIONE DEL BANDO</t>
  </si>
  <si>
    <t>B47A345CE5</t>
  </si>
  <si>
    <t>Canone manutenzione assistenza software Contabilità Ordine - 2025</t>
  </si>
  <si>
    <t>TiSviluppo S.n.c. di T.E.S.I. S.r.l. e Gianni Roselli</t>
  </si>
  <si>
    <t>LA CONTABILE SPA</t>
  </si>
  <si>
    <t>Unimatica spa</t>
  </si>
  <si>
    <t>CONFORTI &amp; C. servizi assicurativi sas</t>
  </si>
  <si>
    <t>OPEN DOT COM</t>
  </si>
  <si>
    <t>Void Labs Snc (Voxmail)</t>
  </si>
  <si>
    <t>B1DCC787CD</t>
  </si>
  <si>
    <t>Servizio di gestione newsletter per inviare email multiple (2024-2025)</t>
  </si>
  <si>
    <t>B4EDEA172A</t>
  </si>
  <si>
    <t>servizio di pubblicazioni commerciali su media locali 2024</t>
  </si>
  <si>
    <t>A. Manzoni &amp; C. srl cf 04705810150- Gazzetta di REggio</t>
  </si>
  <si>
    <t>Speed srl cf 00326930377- Resto del Carlino</t>
  </si>
  <si>
    <t>Z8C3A5CA86</t>
  </si>
  <si>
    <t>canone manutenzione sito web -2023</t>
  </si>
  <si>
    <t>Kalimera srl</t>
  </si>
  <si>
    <t>DIZETA SNC</t>
  </si>
  <si>
    <t>B1084BDBEF</t>
  </si>
  <si>
    <t xml:space="preserve">servizio di Mutuo per acquisto sede </t>
  </si>
  <si>
    <t>BPM</t>
  </si>
  <si>
    <t>B1796DACA2</t>
  </si>
  <si>
    <t>Affidamento servizio di pulizia nuova sede Ordine</t>
  </si>
  <si>
    <t>coopservice scrl</t>
  </si>
  <si>
    <t>B30C8FBD36</t>
  </si>
  <si>
    <t>servizio NCC per convegni 2024</t>
  </si>
  <si>
    <t>Saca soc. coop. A r.l. - 00632770376</t>
  </si>
  <si>
    <t>B31F1E0E85</t>
  </si>
  <si>
    <t>servizio DPO Ordine</t>
  </si>
  <si>
    <t>B35EBC7E6A</t>
  </si>
  <si>
    <t>fornitura targa celebrativa in occasione del convengo fallimentare 2024</t>
  </si>
  <si>
    <t>Rossi timbri srl - 01451660359</t>
  </si>
  <si>
    <t>B35E849CAA</t>
  </si>
  <si>
    <t>servizio NCC per relatori convegno fallimentare2024</t>
  </si>
  <si>
    <t>(Emilio Taxi) SERVIZI TECNOLOGICI MOBILITA' S.R.L. - 02723610354</t>
  </si>
  <si>
    <t>B40FC9EA2B</t>
  </si>
  <si>
    <t>affidamento incarico per ufficio stampa</t>
  </si>
  <si>
    <t>B40FB80E26</t>
  </si>
  <si>
    <t>Affidamento incarico di collaborazione per la messa a disposizione di spazi pubblicitari e attività di pianificazione editoriale 2024</t>
  </si>
  <si>
    <t>Reggio Sera Sas di Paolo Pergolizzi - 02670190350</t>
  </si>
  <si>
    <t>UTENZE (TRACCIABILITA' ATTENUATA):</t>
  </si>
  <si>
    <t>B30C9ACF46</t>
  </si>
  <si>
    <t>FORNITURA ENERGIA ELETTRICA - 2024</t>
  </si>
  <si>
    <t>Enel Energia spa 06655971007</t>
  </si>
  <si>
    <t>B1795BAEF7</t>
  </si>
  <si>
    <t>Fornitura connettività e apparati telefonici nuova sede Ordine</t>
  </si>
  <si>
    <t>vodafone italia spa</t>
  </si>
  <si>
    <t>CIG SCADUTI</t>
  </si>
  <si>
    <t>CIG IN CORSO</t>
  </si>
  <si>
    <t xml:space="preserve">Affidamento incarico di fornitura tende per sala corsi </t>
  </si>
  <si>
    <t>Progetto Ufficio Srl - 01673060354</t>
  </si>
  <si>
    <t xml:space="preserve">Affidamento incarico di fornitura e montaggio pannelli in plexiglass per sala corsi </t>
  </si>
  <si>
    <t>Citterio SpA - 09754660158</t>
  </si>
  <si>
    <t>Affidamento incarico di installazione campanello e apriporta di accesso agli uffici primo piano</t>
  </si>
  <si>
    <t>Moro Antonio Srl - 00771620291</t>
  </si>
  <si>
    <t>Contratto di manutenzione e adeguamento software Albo e Formazione per ODCEC  - Anno 2025</t>
  </si>
  <si>
    <t>Fornitura sigilli e tamponi per iscritti albo - 2025</t>
  </si>
  <si>
    <t>Fornitura tesserini per iscritti - anno 2025</t>
  </si>
  <si>
    <t>FORNITURA BUSINESS KEY, SMARTCARD - CERTIFICATI CNS - ANNO 2025</t>
  </si>
  <si>
    <t>FORNITURA CASELLE PEC ORDINE - ANNO 2025</t>
  </si>
  <si>
    <t>Fornitura materiale per ufficio - anno 2025</t>
  </si>
  <si>
    <t>POLIZZA RC PATRIMONIALE PER ORDINE PROFESSIONALE - ANNO 2025</t>
  </si>
  <si>
    <t>POLIZZA ASSICURATIVA SEDE ORDINE 2025</t>
  </si>
  <si>
    <t>Manutenzione estintori 2025</t>
  </si>
  <si>
    <t>Servizio abilitazione pagamenti PagoPA e conservazione a norma - anno 2025</t>
  </si>
  <si>
    <t>cpv</t>
  </si>
  <si>
    <t>timbri/sigillo 30192151-4</t>
  </si>
  <si>
    <t>B540DD661D</t>
  </si>
  <si>
    <t>servizi informatici</t>
  </si>
  <si>
    <t>B540E9B8AE</t>
  </si>
  <si>
    <t>tesserini identificativi</t>
  </si>
  <si>
    <t>B540F60B3F</t>
  </si>
  <si>
    <t>cancelleria</t>
  </si>
  <si>
    <t>B54105ECDA</t>
  </si>
  <si>
    <t>servizi assicurativi</t>
  </si>
  <si>
    <t>B54127FE99</t>
  </si>
  <si>
    <t>B541303B88</t>
  </si>
  <si>
    <t>B541180C2B</t>
  </si>
  <si>
    <t>certificazione della firma elettronica</t>
  </si>
  <si>
    <t>B5414368E1</t>
  </si>
  <si>
    <t>servizi di posta elettronica</t>
  </si>
  <si>
    <t>B5415663C1</t>
  </si>
  <si>
    <t>manutenzione impianti antincendio</t>
  </si>
  <si>
    <t>B54161B91D</t>
  </si>
  <si>
    <t>tende a rullo</t>
  </si>
  <si>
    <t>B54169911A</t>
  </si>
  <si>
    <t>arredamento vario</t>
  </si>
  <si>
    <t>citofoni</t>
  </si>
  <si>
    <t>B5417529C2</t>
  </si>
  <si>
    <t>B5417EC8D8</t>
  </si>
  <si>
    <t>fornitura e assistenza sito ODCEC - 2025</t>
  </si>
  <si>
    <t>STRATEGIE DIGITALI SRL - 14508161008</t>
  </si>
  <si>
    <t>Noleggio sala per convegni - 2025</t>
  </si>
  <si>
    <t>Reggio Emilia Fondazione Ingegneri - 91162210354 - 02577090356 e Fondazione Architetti di Reggio Emilia - 02384330359</t>
  </si>
  <si>
    <t>B54BA73807</t>
  </si>
  <si>
    <t>servizi eventi</t>
  </si>
  <si>
    <t>B54B99A4F5</t>
  </si>
  <si>
    <t>IMPORTO EROGATO 2025</t>
  </si>
  <si>
    <t>ZE139D26F2</t>
  </si>
  <si>
    <t>SERVIZI DI TELEFONIA VOCE E INTERNET - ANNO 2023</t>
  </si>
  <si>
    <t>TIM</t>
  </si>
  <si>
    <t>B20DACD19E</t>
  </si>
  <si>
    <t>Manutenzione estintori 2024</t>
  </si>
  <si>
    <t>B5E793ECB4</t>
  </si>
  <si>
    <t>Noleggio sala per eventi formativi e assemblee - 2025</t>
  </si>
  <si>
    <t>Grand Hotel Astoria spa 00134870351- Reggio Children srl - 01586410357 - Hotel Classic - Cavalier Socrate Incerti e figli srl - 01644160341</t>
  </si>
  <si>
    <t>B5C97FB661</t>
  </si>
  <si>
    <t>servizio di pubblicazioni commerciali su media - 2025</t>
  </si>
  <si>
    <t>Italia Oggi - Class Pubblicità spa - 09864610150</t>
  </si>
  <si>
    <t>B5C0A4DB6C</t>
  </si>
  <si>
    <t>Affidamento servizi di segreteria per l'Odcec - 2025</t>
  </si>
  <si>
    <t>80530000-8</t>
  </si>
  <si>
    <t>B6FF19803E</t>
  </si>
  <si>
    <t>Servizio di gestione newsletter per inviare email multiple (2025-2026)</t>
  </si>
  <si>
    <t>Void Labs Snc (Voxmail) - 02137700395</t>
  </si>
  <si>
    <t>B6FEFCE648</t>
  </si>
  <si>
    <t>affidamento incarico per ufficio stampa periodo 2025</t>
  </si>
  <si>
    <t>stampa affini</t>
  </si>
  <si>
    <t>B6FF0C8497</t>
  </si>
  <si>
    <t xml:space="preserve">Delibera di Affidamento servizio tecnico per evento 30/5/25 </t>
  </si>
  <si>
    <t>BEBO SERVICE SRL - 04186780369</t>
  </si>
  <si>
    <t>videoservizi</t>
  </si>
  <si>
    <t>B710B4C83D</t>
  </si>
  <si>
    <t>affidamento servizio fotografo evento del 30/05/2025</t>
  </si>
  <si>
    <t>servizi fotografici</t>
  </si>
  <si>
    <t>Luppi Rappresentanze Srl - 03503941209</t>
  </si>
  <si>
    <t>B7C69579C1</t>
  </si>
  <si>
    <t xml:space="preserve">affidamento servizio sostituzione del modulo audio esterno del citofono </t>
  </si>
  <si>
    <t>B72666682E</t>
  </si>
  <si>
    <t>affidamento servizio realizzazione pubblicazioni su emittente televisiva locale - 2025</t>
  </si>
  <si>
    <t>TRMEDIA SRL - 00651840365</t>
  </si>
  <si>
    <t>B47A5B1C89</t>
  </si>
  <si>
    <t>Affidamento Diretto incarico di relatore per eventi del CPO</t>
  </si>
  <si>
    <t>B81CDFF447</t>
  </si>
  <si>
    <t>Affidamento servizio di pulizia nuova sede Ordine 2025-2027</t>
  </si>
  <si>
    <t>Coopservice scrl - 00310180351</t>
  </si>
  <si>
    <t>PULIZIA DI UFFICI</t>
  </si>
  <si>
    <t>B849C89950</t>
  </si>
  <si>
    <t>Affidamento Diretto incarico per manutenzione software di contabilità anno 2026</t>
  </si>
  <si>
    <t>Visura SpA con sede a Roma via Giacomo Peroni n. 400 C.F./P.IVA 05338771008</t>
  </si>
  <si>
    <t>B849DEAC9D</t>
  </si>
  <si>
    <t>Affidamento servizio tecnico per evento 21/11/25 che si svolgerà presso il Tecnopolo</t>
  </si>
  <si>
    <t>Av Tech Di Marco Fiaccadori con sede in Reggio Emilia via Sardegna, 6 C.F. FCCMRC98P19H223N</t>
  </si>
  <si>
    <t>servizi tecnici</t>
  </si>
  <si>
    <t>B88C8FADFA</t>
  </si>
  <si>
    <t>Presenti relatori in occasione del convegno fallimentare 2025</t>
  </si>
  <si>
    <t xml:space="preserve">E. Marinella srl - 04785580632 </t>
  </si>
  <si>
    <t>indumenti accessori</t>
  </si>
  <si>
    <t>B88C61F2C0</t>
  </si>
  <si>
    <t>fornitura addobbi floreali in occasione del convegno fallimentare 2025</t>
  </si>
  <si>
    <t>Fiorista Cilloni snc - 00549350353</t>
  </si>
  <si>
    <t>servizi di aassetto floreale</t>
  </si>
  <si>
    <t>B88CEA4A8F</t>
  </si>
  <si>
    <t>Affidamento Diretto per un servizio di ristorazione per eventi autunno 2025</t>
  </si>
  <si>
    <t>Pause Atelier dei Sapori Srl Unipersonale02771650351 - Ruote da Sogno Srl con sede a Reggio Emilia via Daniele da Torricella 29 C.F. e P.IVA 02663160352 - Pasticceria Ligabue Srl , con sede in Reggio Emilia via Emilia S.Pietro 45 C.F./P.IVA 01294110356</t>
  </si>
  <si>
    <t>servizi di catering</t>
  </si>
  <si>
    <t>B88CC228C4</t>
  </si>
  <si>
    <t>Servizio di noleggio sala per convegno “Crisi Impresa” del 17/10/2025</t>
  </si>
  <si>
    <t>Reggio Children Srl, con sede in Reggio Emilia via Bligny n. 1/a C.F./P.Iva 01586410357</t>
  </si>
  <si>
    <t>B88CFE31D1</t>
  </si>
  <si>
    <t>Affidamento servizio di pernottamento relatori eventi autunno 2025</t>
  </si>
  <si>
    <t>Grand Hotel Astoria spa 00134870351</t>
  </si>
  <si>
    <t>servizi di sistemazione alberghiera</t>
  </si>
  <si>
    <t>B8D90B9BFD</t>
  </si>
  <si>
    <t>Affidamento Diretto per un servizio grafico per comunicati stampa - 2025</t>
  </si>
  <si>
    <t>servizi di progetazione grafica</t>
  </si>
  <si>
    <t>Avv. Francesca Preite -</t>
  </si>
  <si>
    <t xml:space="preserve">Vincenzo Cavallarin - </t>
  </si>
  <si>
    <t>Foto Artioli di Rossi Stefano -</t>
  </si>
  <si>
    <t>Delicatessen Design Studio di Gabriele Fantuzzi -</t>
  </si>
  <si>
    <t>Salvatore Norcia - Alessandra Augelli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</si>
</sst>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&quot;€&quot;\ #,##0.00"/>
    <numFmt numFmtId="165" formatCode="d/m/yy;@"/>
    <numFmt numFmtId="166" formatCode="#,##0.00\ &quot;€&quot;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Verdana"/>
      <family val="2"/>
    </font>
    <font>
      <sz val="11"/>
      <color rgb="FF0070C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174">
    <xf numFmtId="0" fontId="0" fillId="0" borderId="0" xfId="0"/>
    <xf numFmtId="0" fontId="5" fillId="0" borderId="0" xfId="0" applyFont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4" fontId="6" fillId="2" borderId="2" xfId="0" quotePrefix="1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right" vertical="center"/>
    </xf>
    <xf numFmtId="14" fontId="6" fillId="2" borderId="2" xfId="0" applyNumberFormat="1" applyFont="1" applyFill="1" applyBorder="1" applyAlignment="1">
      <alignment horizontal="center" vertical="center"/>
    </xf>
    <xf numFmtId="14" fontId="6" fillId="2" borderId="4" xfId="0" quotePrefix="1" applyNumberFormat="1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right" vertical="center"/>
    </xf>
    <xf numFmtId="14" fontId="6" fillId="4" borderId="2" xfId="0" quotePrefix="1" applyNumberFormat="1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right" vertical="center"/>
    </xf>
    <xf numFmtId="164" fontId="6" fillId="2" borderId="4" xfId="0" applyNumberFormat="1" applyFont="1" applyFill="1" applyBorder="1" applyAlignment="1">
      <alignment vertical="center"/>
    </xf>
    <xf numFmtId="166" fontId="6" fillId="2" borderId="2" xfId="0" applyNumberFormat="1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65" fontId="8" fillId="2" borderId="2" xfId="0" applyNumberFormat="1" applyFont="1" applyFill="1" applyBorder="1"/>
    <xf numFmtId="165" fontId="8" fillId="2" borderId="4" xfId="0" applyNumberFormat="1" applyFont="1" applyFill="1" applyBorder="1"/>
    <xf numFmtId="165" fontId="8" fillId="2" borderId="0" xfId="0" applyNumberFormat="1" applyFont="1" applyFill="1"/>
    <xf numFmtId="165" fontId="8" fillId="4" borderId="2" xfId="0" applyNumberFormat="1" applyFont="1" applyFill="1" applyBorder="1"/>
    <xf numFmtId="14" fontId="8" fillId="2" borderId="2" xfId="0" applyNumberFormat="1" applyFont="1" applyFill="1" applyBorder="1" applyAlignment="1">
      <alignment vertical="center" wrapText="1"/>
    </xf>
    <xf numFmtId="165" fontId="8" fillId="5" borderId="0" xfId="0" applyNumberFormat="1" applyFont="1" applyFill="1"/>
    <xf numFmtId="165" fontId="8" fillId="0" borderId="0" xfId="0" applyNumberFormat="1" applyFont="1"/>
    <xf numFmtId="165" fontId="8" fillId="0" borderId="2" xfId="0" applyNumberFormat="1" applyFont="1" applyBorder="1" applyAlignment="1">
      <alignment wrapText="1"/>
    </xf>
    <xf numFmtId="0" fontId="8" fillId="4" borderId="2" xfId="0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wrapText="1"/>
    </xf>
    <xf numFmtId="0" fontId="9" fillId="0" borderId="0" xfId="0" applyFont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14" fontId="8" fillId="6" borderId="2" xfId="0" applyNumberFormat="1" applyFont="1" applyFill="1" applyBorder="1" applyAlignment="1">
      <alignment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left" wrapText="1"/>
    </xf>
    <xf numFmtId="14" fontId="6" fillId="6" borderId="2" xfId="0" quotePrefix="1" applyNumberFormat="1" applyFont="1" applyFill="1" applyBorder="1" applyAlignment="1">
      <alignment horizontal="center" vertical="center"/>
    </xf>
    <xf numFmtId="166" fontId="6" fillId="6" borderId="2" xfId="0" applyNumberFormat="1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14" fontId="6" fillId="3" borderId="4" xfId="0" quotePrefix="1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/>
    <xf numFmtId="0" fontId="8" fillId="3" borderId="2" xfId="0" applyFont="1" applyFill="1" applyBorder="1" applyAlignment="1">
      <alignment vertical="center" wrapText="1"/>
    </xf>
    <xf numFmtId="14" fontId="6" fillId="3" borderId="2" xfId="0" quotePrefix="1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wrapText="1"/>
    </xf>
    <xf numFmtId="14" fontId="6" fillId="3" borderId="2" xfId="0" applyNumberFormat="1" applyFont="1" applyFill="1" applyBorder="1" applyAlignment="1">
      <alignment horizontal="center" vertical="center"/>
    </xf>
    <xf numFmtId="14" fontId="8" fillId="3" borderId="2" xfId="0" applyNumberFormat="1" applyFont="1" applyFill="1" applyBorder="1" applyAlignment="1">
      <alignment vertical="center" wrapText="1"/>
    </xf>
    <xf numFmtId="166" fontId="6" fillId="3" borderId="2" xfId="0" applyNumberFormat="1" applyFont="1" applyFill="1" applyBorder="1" applyAlignment="1">
      <alignment vertical="center" wrapText="1"/>
    </xf>
    <xf numFmtId="0" fontId="7" fillId="3" borderId="10" xfId="0" applyFont="1" applyFill="1" applyBorder="1" applyAlignment="1">
      <alignment horizontal="center" vertical="center" wrapText="1"/>
    </xf>
    <xf numFmtId="166" fontId="6" fillId="3" borderId="3" xfId="0" applyNumberFormat="1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left" vertical="center" wrapText="1"/>
    </xf>
    <xf numFmtId="164" fontId="6" fillId="3" borderId="2" xfId="0" applyNumberFormat="1" applyFont="1" applyFill="1" applyBorder="1" applyAlignment="1">
      <alignment vertical="center"/>
    </xf>
    <xf numFmtId="0" fontId="8" fillId="3" borderId="2" xfId="0" applyFont="1" applyFill="1" applyBorder="1" applyAlignment="1">
      <alignment horizontal="left" vertical="top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14" fontId="6" fillId="3" borderId="5" xfId="0" quotePrefix="1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vertical="center"/>
    </xf>
    <xf numFmtId="0" fontId="9" fillId="2" borderId="2" xfId="0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horizontal="left" vertical="top" wrapText="1"/>
    </xf>
    <xf numFmtId="164" fontId="6" fillId="2" borderId="7" xfId="0" applyNumberFormat="1" applyFont="1" applyFill="1" applyBorder="1" applyAlignment="1">
      <alignment vertical="center"/>
    </xf>
    <xf numFmtId="0" fontId="7" fillId="2" borderId="3" xfId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top" wrapText="1"/>
    </xf>
    <xf numFmtId="164" fontId="6" fillId="2" borderId="9" xfId="0" applyNumberFormat="1" applyFont="1" applyFill="1" applyBorder="1" applyAlignment="1">
      <alignment vertical="center"/>
    </xf>
    <xf numFmtId="164" fontId="6" fillId="2" borderId="13" xfId="0" applyNumberFormat="1" applyFont="1" applyFill="1" applyBorder="1" applyAlignment="1">
      <alignment vertical="center"/>
    </xf>
    <xf numFmtId="14" fontId="6" fillId="2" borderId="13" xfId="0" applyNumberFormat="1" applyFont="1" applyFill="1" applyBorder="1" applyAlignment="1">
      <alignment horizontal="center" vertical="center"/>
    </xf>
    <xf numFmtId="14" fontId="6" fillId="3" borderId="3" xfId="0" quotePrefix="1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2" borderId="14" xfId="0" applyNumberFormat="1" applyFont="1" applyFill="1" applyBorder="1" applyAlignment="1">
      <alignment horizontal="center" vertical="center" wrapText="1"/>
    </xf>
    <xf numFmtId="14" fontId="6" fillId="2" borderId="13" xfId="0" applyNumberFormat="1" applyFont="1" applyFill="1" applyBorder="1" applyAlignment="1">
      <alignment horizontal="center" vertical="center" wrapText="1"/>
    </xf>
    <xf numFmtId="14" fontId="6" fillId="2" borderId="2" xfId="0" quotePrefix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14" fontId="6" fillId="2" borderId="4" xfId="0" quotePrefix="1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6" fontId="8" fillId="0" borderId="2" xfId="0" applyNumberFormat="1" applyFont="1" applyBorder="1" applyAlignment="1">
      <alignment horizontal="right" vertical="center" wrapText="1"/>
    </xf>
    <xf numFmtId="44" fontId="8" fillId="0" borderId="2" xfId="2" applyFont="1" applyBorder="1" applyAlignment="1">
      <alignment horizontal="right" vertical="center" wrapText="1"/>
    </xf>
    <xf numFmtId="166" fontId="8" fillId="0" borderId="3" xfId="0" applyNumberFormat="1" applyFont="1" applyBorder="1" applyAlignment="1">
      <alignment horizontal="right" vertical="center" wrapText="1"/>
    </xf>
    <xf numFmtId="165" fontId="6" fillId="7" borderId="2" xfId="0" applyNumberFormat="1" applyFont="1" applyFill="1" applyBorder="1"/>
    <xf numFmtId="0" fontId="2" fillId="7" borderId="3" xfId="0" applyFont="1" applyFill="1" applyBorder="1" applyAlignment="1">
      <alignment vertical="center" wrapText="1"/>
    </xf>
    <xf numFmtId="0" fontId="6" fillId="7" borderId="3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left" wrapText="1"/>
    </xf>
    <xf numFmtId="14" fontId="6" fillId="7" borderId="2" xfId="0" quotePrefix="1" applyNumberFormat="1" applyFont="1" applyFill="1" applyBorder="1" applyAlignment="1">
      <alignment horizontal="center" vertical="center"/>
    </xf>
    <xf numFmtId="164" fontId="6" fillId="7" borderId="2" xfId="0" applyNumberFormat="1" applyFont="1" applyFill="1" applyBorder="1" applyAlignment="1">
      <alignment horizontal="right" vertical="center"/>
    </xf>
    <xf numFmtId="165" fontId="6" fillId="3" borderId="2" xfId="0" applyNumberFormat="1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165" fontId="8" fillId="8" borderId="4" xfId="0" applyNumberFormat="1" applyFont="1" applyFill="1" applyBorder="1"/>
    <xf numFmtId="0" fontId="7" fillId="8" borderId="1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horizontal="left" vertical="center" wrapText="1"/>
    </xf>
    <xf numFmtId="0" fontId="9" fillId="8" borderId="2" xfId="0" applyFont="1" applyFill="1" applyBorder="1" applyAlignment="1">
      <alignment horizontal="left" vertical="center" wrapText="1"/>
    </xf>
    <xf numFmtId="14" fontId="6" fillId="8" borderId="4" xfId="0" quotePrefix="1" applyNumberFormat="1" applyFont="1" applyFill="1" applyBorder="1" applyAlignment="1">
      <alignment horizontal="center" vertical="center"/>
    </xf>
    <xf numFmtId="14" fontId="6" fillId="8" borderId="4" xfId="0" quotePrefix="1" applyNumberFormat="1" applyFont="1" applyFill="1" applyBorder="1" applyAlignment="1">
      <alignment horizontal="center" vertical="center" wrapText="1"/>
    </xf>
    <xf numFmtId="164" fontId="6" fillId="8" borderId="4" xfId="0" applyNumberFormat="1" applyFont="1" applyFill="1" applyBorder="1" applyAlignment="1">
      <alignment horizontal="right" vertical="center"/>
    </xf>
    <xf numFmtId="14" fontId="8" fillId="8" borderId="2" xfId="0" applyNumberFormat="1" applyFont="1" applyFill="1" applyBorder="1" applyAlignment="1">
      <alignment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left" wrapText="1"/>
    </xf>
    <xf numFmtId="14" fontId="6" fillId="8" borderId="2" xfId="0" quotePrefix="1" applyNumberFormat="1" applyFont="1" applyFill="1" applyBorder="1" applyAlignment="1">
      <alignment horizontal="center" vertical="center"/>
    </xf>
    <xf numFmtId="14" fontId="6" fillId="8" borderId="2" xfId="0" quotePrefix="1" applyNumberFormat="1" applyFont="1" applyFill="1" applyBorder="1" applyAlignment="1">
      <alignment horizontal="center" vertical="center" wrapText="1"/>
    </xf>
    <xf numFmtId="166" fontId="6" fillId="8" borderId="2" xfId="0" applyNumberFormat="1" applyFont="1" applyFill="1" applyBorder="1" applyAlignment="1">
      <alignment vertical="center" wrapText="1"/>
    </xf>
    <xf numFmtId="14" fontId="8" fillId="8" borderId="5" xfId="0" applyNumberFormat="1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left" vertical="center" wrapText="1"/>
    </xf>
    <xf numFmtId="166" fontId="6" fillId="8" borderId="5" xfId="0" applyNumberFormat="1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left" vertical="center" wrapText="1"/>
    </xf>
    <xf numFmtId="14" fontId="13" fillId="2" borderId="2" xfId="0" applyNumberFormat="1" applyFont="1" applyFill="1" applyBorder="1" applyAlignment="1">
      <alignment horizontal="center" wrapText="1"/>
    </xf>
    <xf numFmtId="0" fontId="2" fillId="8" borderId="5" xfId="0" applyFont="1" applyFill="1" applyBorder="1" applyAlignment="1">
      <alignment horizontal="left" vertical="center" wrapText="1"/>
    </xf>
    <xf numFmtId="164" fontId="6" fillId="3" borderId="4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/>
    </xf>
    <xf numFmtId="165" fontId="8" fillId="3" borderId="5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4" fontId="6" fillId="3" borderId="4" xfId="0" quotePrefix="1" applyNumberFormat="1" applyFont="1" applyFill="1" applyBorder="1" applyAlignment="1">
      <alignment horizontal="center" vertical="center"/>
    </xf>
    <xf numFmtId="14" fontId="6" fillId="3" borderId="5" xfId="0" quotePrefix="1" applyNumberFormat="1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5" fontId="8" fillId="2" borderId="4" xfId="0" applyNumberFormat="1" applyFont="1" applyFill="1" applyBorder="1" applyAlignment="1">
      <alignment horizontal="center" wrapText="1"/>
    </xf>
    <xf numFmtId="165" fontId="8" fillId="2" borderId="6" xfId="0" applyNumberFormat="1" applyFont="1" applyFill="1" applyBorder="1" applyAlignment="1">
      <alignment horizontal="center" wrapText="1"/>
    </xf>
    <xf numFmtId="165" fontId="8" fillId="2" borderId="5" xfId="0" applyNumberFormat="1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4" fontId="6" fillId="2" borderId="4" xfId="0" quotePrefix="1" applyNumberFormat="1" applyFont="1" applyFill="1" applyBorder="1" applyAlignment="1">
      <alignment horizontal="center" vertical="center"/>
    </xf>
    <xf numFmtId="14" fontId="6" fillId="2" borderId="6" xfId="0" quotePrefix="1" applyNumberFormat="1" applyFont="1" applyFill="1" applyBorder="1" applyAlignment="1">
      <alignment horizontal="center" vertical="center"/>
    </xf>
    <xf numFmtId="14" fontId="6" fillId="2" borderId="5" xfId="0" quotePrefix="1" applyNumberFormat="1" applyFont="1" applyFill="1" applyBorder="1" applyAlignment="1">
      <alignment horizontal="center" vertical="center"/>
    </xf>
  </cellXfs>
  <cellStyles count="3">
    <cellStyle name="Collegamento ipertestuale" xfId="1" builtinId="8"/>
    <cellStyle name="Normale" xfId="0" builtinId="0"/>
    <cellStyle name="Valuta" xfId="2" builtinId="4"/>
  </cellStyles>
  <dxfs count="0"/>
  <tableStyles count="0" defaultTableStyle="TableStyleMedium2" defaultPivotStyle="PivotStyleMedium9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"/>
  <sheetViews>
    <sheetView tabSelected="1" topLeftCell="A49" zoomScale="85" zoomScaleNormal="85" workbookViewId="0">
      <selection activeCell="I53" sqref="I53"/>
    </sheetView>
  </sheetViews>
  <sheetFormatPr defaultColWidth="8.85546875" defaultRowHeight="15" x14ac:dyDescent="0.25"/>
  <cols>
    <col min="1" max="1" width="10.7109375" style="31" customWidth="1"/>
    <col min="2" max="2" width="12" style="23" customWidth="1"/>
    <col min="3" max="3" width="38.28515625" style="36" customWidth="1"/>
    <col min="4" max="4" width="38.7109375" style="41" customWidth="1"/>
    <col min="5" max="5" width="15.28515625" style="46" customWidth="1"/>
    <col min="6" max="7" width="11.5703125" style="5" customWidth="1"/>
    <col min="8" max="8" width="12.140625" style="6" customWidth="1"/>
    <col min="9" max="9" width="12.85546875" style="1" customWidth="1"/>
    <col min="10" max="16384" width="8.85546875" style="2"/>
  </cols>
  <sheetData>
    <row r="1" spans="1:9" x14ac:dyDescent="0.25">
      <c r="A1" s="153" t="s">
        <v>0</v>
      </c>
      <c r="B1" s="153"/>
      <c r="C1" s="153"/>
      <c r="D1" s="153"/>
      <c r="E1" s="153"/>
      <c r="F1" s="154" t="s">
        <v>1</v>
      </c>
      <c r="G1" s="154"/>
      <c r="H1" s="154"/>
    </row>
    <row r="2" spans="1:9" ht="33.75" customHeight="1" x14ac:dyDescent="0.25">
      <c r="A2" s="32" t="s">
        <v>2</v>
      </c>
      <c r="B2" s="16" t="s">
        <v>3</v>
      </c>
      <c r="C2" s="34" t="s">
        <v>4</v>
      </c>
      <c r="D2" s="40" t="s">
        <v>5</v>
      </c>
      <c r="E2" s="47" t="s">
        <v>6</v>
      </c>
      <c r="F2" s="3" t="s">
        <v>7</v>
      </c>
      <c r="G2" s="3" t="s">
        <v>81</v>
      </c>
      <c r="H2" s="4" t="s">
        <v>8</v>
      </c>
      <c r="I2" s="99" t="s">
        <v>113</v>
      </c>
    </row>
    <row r="3" spans="1:9" ht="43.15" customHeight="1" x14ac:dyDescent="0.25">
      <c r="A3" s="57">
        <v>45428</v>
      </c>
      <c r="B3" s="72" t="s">
        <v>9</v>
      </c>
      <c r="C3" s="71" t="s">
        <v>10</v>
      </c>
      <c r="D3" s="73" t="s">
        <v>11</v>
      </c>
      <c r="E3" s="76" t="s">
        <v>12</v>
      </c>
      <c r="F3" s="64">
        <v>45657</v>
      </c>
      <c r="G3" s="64"/>
      <c r="H3" s="70">
        <v>50000</v>
      </c>
      <c r="I3" s="100"/>
    </row>
    <row r="4" spans="1:9" ht="43.15" customHeight="1" x14ac:dyDescent="0.25">
      <c r="A4" s="25">
        <v>45700</v>
      </c>
      <c r="B4" s="114" t="s">
        <v>125</v>
      </c>
      <c r="C4" s="83" t="s">
        <v>126</v>
      </c>
      <c r="D4" s="115" t="s">
        <v>11</v>
      </c>
      <c r="E4" s="116" t="s">
        <v>12</v>
      </c>
      <c r="F4" s="9">
        <v>46022</v>
      </c>
      <c r="G4" s="9" t="s">
        <v>127</v>
      </c>
      <c r="H4" s="82">
        <v>50000</v>
      </c>
      <c r="I4" s="100">
        <v>25000</v>
      </c>
    </row>
    <row r="5" spans="1:9" ht="30" customHeight="1" x14ac:dyDescent="0.25">
      <c r="A5" s="25">
        <v>45677</v>
      </c>
      <c r="B5" s="77" t="s">
        <v>83</v>
      </c>
      <c r="C5" s="78" t="s">
        <v>72</v>
      </c>
      <c r="D5" s="37" t="s">
        <v>13</v>
      </c>
      <c r="E5" s="79" t="s">
        <v>12</v>
      </c>
      <c r="F5" s="9">
        <v>46022</v>
      </c>
      <c r="G5" s="91" t="s">
        <v>82</v>
      </c>
      <c r="H5" s="80">
        <v>320</v>
      </c>
      <c r="I5" s="100">
        <f>90.5+116</f>
        <v>206.5</v>
      </c>
    </row>
    <row r="6" spans="1:9" ht="43.9" customHeight="1" x14ac:dyDescent="0.25">
      <c r="A6" s="25">
        <v>45623</v>
      </c>
      <c r="B6" s="17" t="s">
        <v>16</v>
      </c>
      <c r="C6" s="21" t="s">
        <v>17</v>
      </c>
      <c r="D6" s="37" t="s">
        <v>14</v>
      </c>
      <c r="E6" s="42" t="s">
        <v>15</v>
      </c>
      <c r="F6" s="9">
        <v>46022</v>
      </c>
      <c r="G6" s="97" t="s">
        <v>84</v>
      </c>
      <c r="H6" s="14">
        <v>1765</v>
      </c>
      <c r="I6" s="100">
        <v>1765</v>
      </c>
    </row>
    <row r="7" spans="1:9" ht="46.9" customHeight="1" x14ac:dyDescent="0.25">
      <c r="A7" s="25">
        <v>45677</v>
      </c>
      <c r="B7" s="17" t="s">
        <v>85</v>
      </c>
      <c r="C7" s="35" t="s">
        <v>71</v>
      </c>
      <c r="D7" s="37" t="s">
        <v>18</v>
      </c>
      <c r="E7" s="81" t="s">
        <v>12</v>
      </c>
      <c r="F7" s="9">
        <v>46022</v>
      </c>
      <c r="G7" s="92" t="s">
        <v>84</v>
      </c>
      <c r="H7" s="82">
        <v>4990</v>
      </c>
      <c r="I7" s="100">
        <f>1256.04+1256.04+1256.04+1256.04</f>
        <v>5024.16</v>
      </c>
    </row>
    <row r="8" spans="1:9" ht="28.5" customHeight="1" x14ac:dyDescent="0.25">
      <c r="A8" s="25">
        <v>45677</v>
      </c>
      <c r="B8" s="17" t="s">
        <v>87</v>
      </c>
      <c r="C8" s="35" t="s">
        <v>73</v>
      </c>
      <c r="D8" s="37" t="s">
        <v>18</v>
      </c>
      <c r="E8" s="81" t="s">
        <v>12</v>
      </c>
      <c r="F8" s="9">
        <v>46022</v>
      </c>
      <c r="G8" s="92" t="s">
        <v>86</v>
      </c>
      <c r="H8" s="82">
        <v>250</v>
      </c>
      <c r="I8" s="100">
        <v>86</v>
      </c>
    </row>
    <row r="9" spans="1:9" x14ac:dyDescent="0.25">
      <c r="A9" s="25">
        <v>45677</v>
      </c>
      <c r="B9" s="17" t="s">
        <v>89</v>
      </c>
      <c r="C9" s="86" t="s">
        <v>76</v>
      </c>
      <c r="D9" s="38" t="s">
        <v>19</v>
      </c>
      <c r="E9" s="81" t="s">
        <v>12</v>
      </c>
      <c r="F9" s="9">
        <v>46022</v>
      </c>
      <c r="G9" s="9" t="s">
        <v>88</v>
      </c>
      <c r="H9" s="82">
        <v>500</v>
      </c>
      <c r="I9" s="100">
        <f>102.39+131.55</f>
        <v>233.94</v>
      </c>
    </row>
    <row r="10" spans="1:9" ht="30" x14ac:dyDescent="0.25">
      <c r="A10" s="25">
        <v>45677</v>
      </c>
      <c r="B10" s="17" t="s">
        <v>93</v>
      </c>
      <c r="C10" s="86" t="s">
        <v>80</v>
      </c>
      <c r="D10" s="38" t="s">
        <v>20</v>
      </c>
      <c r="E10" s="81" t="s">
        <v>12</v>
      </c>
      <c r="F10" s="9">
        <v>46022</v>
      </c>
      <c r="G10" s="92" t="s">
        <v>84</v>
      </c>
      <c r="H10" s="82">
        <v>800</v>
      </c>
      <c r="I10" s="100">
        <v>660</v>
      </c>
    </row>
    <row r="11" spans="1:9" ht="30" x14ac:dyDescent="0.25">
      <c r="A11" s="25">
        <v>45677</v>
      </c>
      <c r="B11" s="17" t="s">
        <v>91</v>
      </c>
      <c r="C11" s="83" t="s">
        <v>78</v>
      </c>
      <c r="D11" s="38" t="s">
        <v>21</v>
      </c>
      <c r="E11" s="81" t="s">
        <v>12</v>
      </c>
      <c r="F11" s="9">
        <v>46022</v>
      </c>
      <c r="G11" s="92" t="s">
        <v>90</v>
      </c>
      <c r="H11" s="82">
        <v>1000</v>
      </c>
      <c r="I11" s="100">
        <v>945</v>
      </c>
    </row>
    <row r="12" spans="1:9" ht="25.5" x14ac:dyDescent="0.25">
      <c r="A12" s="25">
        <v>45677</v>
      </c>
      <c r="B12" s="17" t="s">
        <v>92</v>
      </c>
      <c r="C12" s="83" t="s">
        <v>77</v>
      </c>
      <c r="D12" s="38" t="s">
        <v>21</v>
      </c>
      <c r="E12" s="43" t="s">
        <v>12</v>
      </c>
      <c r="F12" s="9">
        <v>46022</v>
      </c>
      <c r="G12" s="89" t="s">
        <v>90</v>
      </c>
      <c r="H12" s="88">
        <v>2000</v>
      </c>
      <c r="I12" s="100">
        <v>1720.01</v>
      </c>
    </row>
    <row r="13" spans="1:9" ht="49.9" customHeight="1" x14ac:dyDescent="0.25">
      <c r="A13" s="25">
        <v>45677</v>
      </c>
      <c r="B13" s="17" t="s">
        <v>95</v>
      </c>
      <c r="C13" s="83" t="s">
        <v>74</v>
      </c>
      <c r="D13" s="155" t="s">
        <v>22</v>
      </c>
      <c r="E13" s="43" t="s">
        <v>12</v>
      </c>
      <c r="F13" s="9">
        <v>46022</v>
      </c>
      <c r="G13" s="93" t="s">
        <v>94</v>
      </c>
      <c r="H13" s="84">
        <f>150+500</f>
        <v>650</v>
      </c>
      <c r="I13" s="100">
        <f>190+250</f>
        <v>440</v>
      </c>
    </row>
    <row r="14" spans="1:9" ht="46.9" customHeight="1" thickBot="1" x14ac:dyDescent="0.3">
      <c r="A14" s="25">
        <v>45677</v>
      </c>
      <c r="B14" s="85" t="s">
        <v>97</v>
      </c>
      <c r="C14" s="86" t="s">
        <v>75</v>
      </c>
      <c r="D14" s="156"/>
      <c r="E14" s="43" t="s">
        <v>12</v>
      </c>
      <c r="F14" s="9">
        <v>46022</v>
      </c>
      <c r="G14" s="94" t="s">
        <v>96</v>
      </c>
      <c r="H14" s="87">
        <v>250</v>
      </c>
      <c r="I14" s="100">
        <f>156+78</f>
        <v>234</v>
      </c>
    </row>
    <row r="15" spans="1:9" ht="42" customHeight="1" x14ac:dyDescent="0.25">
      <c r="A15" s="117">
        <v>45741</v>
      </c>
      <c r="B15" s="118" t="s">
        <v>128</v>
      </c>
      <c r="C15" s="119" t="s">
        <v>129</v>
      </c>
      <c r="D15" s="120" t="s">
        <v>130</v>
      </c>
      <c r="E15" s="121" t="s">
        <v>15</v>
      </c>
      <c r="F15" s="122">
        <v>46189</v>
      </c>
      <c r="G15" s="123" t="s">
        <v>96</v>
      </c>
      <c r="H15" s="124">
        <v>180</v>
      </c>
      <c r="I15" s="100">
        <v>180</v>
      </c>
    </row>
    <row r="16" spans="1:9" ht="37.15" customHeight="1" x14ac:dyDescent="0.25">
      <c r="A16" s="26">
        <v>45440</v>
      </c>
      <c r="B16" s="18" t="s">
        <v>24</v>
      </c>
      <c r="C16" s="21" t="s">
        <v>25</v>
      </c>
      <c r="D16" s="38" t="s">
        <v>23</v>
      </c>
      <c r="E16" s="43" t="s">
        <v>12</v>
      </c>
      <c r="F16" s="10">
        <v>45824</v>
      </c>
      <c r="G16" s="98" t="s">
        <v>84</v>
      </c>
      <c r="H16" s="11">
        <v>180</v>
      </c>
      <c r="I16" s="100"/>
    </row>
    <row r="17" spans="1:9" ht="45" customHeight="1" x14ac:dyDescent="0.25">
      <c r="A17" s="28">
        <v>44999</v>
      </c>
      <c r="B17" s="19" t="s">
        <v>30</v>
      </c>
      <c r="C17" s="33" t="s">
        <v>31</v>
      </c>
      <c r="D17" s="39" t="s">
        <v>32</v>
      </c>
      <c r="E17" s="44" t="s">
        <v>15</v>
      </c>
      <c r="F17" s="12">
        <v>45291</v>
      </c>
      <c r="G17" s="12"/>
      <c r="H17" s="13">
        <v>2000</v>
      </c>
      <c r="I17" s="100"/>
    </row>
    <row r="18" spans="1:9" ht="54.6" customHeight="1" x14ac:dyDescent="0.25">
      <c r="A18" s="25">
        <v>45677</v>
      </c>
      <c r="B18" s="20" t="s">
        <v>99</v>
      </c>
      <c r="C18" s="21" t="s">
        <v>79</v>
      </c>
      <c r="D18" s="38" t="s">
        <v>33</v>
      </c>
      <c r="E18" s="81" t="s">
        <v>15</v>
      </c>
      <c r="F18" s="7">
        <v>46022</v>
      </c>
      <c r="G18" s="95" t="s">
        <v>98</v>
      </c>
      <c r="H18" s="8">
        <v>350</v>
      </c>
      <c r="I18" s="100">
        <v>129</v>
      </c>
    </row>
    <row r="19" spans="1:9" ht="21.6" customHeight="1" x14ac:dyDescent="0.25">
      <c r="A19" s="25">
        <v>45379</v>
      </c>
      <c r="B19" s="22" t="s">
        <v>34</v>
      </c>
      <c r="C19" s="35" t="s">
        <v>35</v>
      </c>
      <c r="D19" s="38" t="s">
        <v>36</v>
      </c>
      <c r="E19" s="45" t="s">
        <v>12</v>
      </c>
      <c r="F19" s="7">
        <v>45657</v>
      </c>
      <c r="G19" s="7"/>
      <c r="H19" s="8">
        <v>120000</v>
      </c>
      <c r="I19" s="100">
        <f>751.53+748.35+673.05+741.98+714.96+735.61+708.8+729.24+726.06+699.55+719.69+693.39</f>
        <v>8642.2099999999991</v>
      </c>
    </row>
    <row r="20" spans="1:9" ht="25.5" x14ac:dyDescent="0.25">
      <c r="A20" s="29">
        <v>45412</v>
      </c>
      <c r="B20" s="20" t="s">
        <v>37</v>
      </c>
      <c r="C20" s="21" t="s">
        <v>38</v>
      </c>
      <c r="D20" s="38" t="s">
        <v>39</v>
      </c>
      <c r="E20" s="45" t="s">
        <v>12</v>
      </c>
      <c r="F20" s="7">
        <v>45900</v>
      </c>
      <c r="G20" s="7"/>
      <c r="H20" s="15">
        <v>3846</v>
      </c>
      <c r="I20" s="100">
        <f>220+220.11+283+283+283+283+283+28362.88</f>
        <v>30217.99</v>
      </c>
    </row>
    <row r="21" spans="1:9" ht="33.6" customHeight="1" x14ac:dyDescent="0.25">
      <c r="A21" s="29">
        <v>45555</v>
      </c>
      <c r="B21" s="20" t="s">
        <v>43</v>
      </c>
      <c r="C21" s="21" t="s">
        <v>44</v>
      </c>
      <c r="D21" s="38" t="s">
        <v>182</v>
      </c>
      <c r="E21" s="45" t="s">
        <v>12</v>
      </c>
      <c r="F21" s="7">
        <v>45920</v>
      </c>
      <c r="G21" s="7"/>
      <c r="H21" s="15">
        <v>1500</v>
      </c>
      <c r="I21" s="100">
        <v>1500</v>
      </c>
    </row>
    <row r="22" spans="1:9" ht="41.45" customHeight="1" x14ac:dyDescent="0.25">
      <c r="A22" s="65">
        <v>45574</v>
      </c>
      <c r="B22" s="61" t="s">
        <v>45</v>
      </c>
      <c r="C22" s="58" t="s">
        <v>46</v>
      </c>
      <c r="D22" s="55" t="s">
        <v>47</v>
      </c>
      <c r="E22" s="63" t="s">
        <v>12</v>
      </c>
      <c r="F22" s="59">
        <v>45657</v>
      </c>
      <c r="G22" s="59"/>
      <c r="H22" s="66">
        <v>73</v>
      </c>
      <c r="I22" s="100"/>
    </row>
    <row r="23" spans="1:9" ht="41.45" customHeight="1" x14ac:dyDescent="0.25">
      <c r="A23" s="65">
        <v>45574</v>
      </c>
      <c r="B23" s="61" t="s">
        <v>48</v>
      </c>
      <c r="C23" s="58" t="s">
        <v>49</v>
      </c>
      <c r="D23" s="55" t="s">
        <v>50</v>
      </c>
      <c r="E23" s="63" t="s">
        <v>12</v>
      </c>
      <c r="F23" s="59">
        <v>45657</v>
      </c>
      <c r="G23" s="59"/>
      <c r="H23" s="66">
        <v>300</v>
      </c>
      <c r="I23" s="100"/>
    </row>
    <row r="24" spans="1:9" ht="41.45" customHeight="1" x14ac:dyDescent="0.25">
      <c r="A24" s="29">
        <v>45595</v>
      </c>
      <c r="B24" s="20" t="s">
        <v>51</v>
      </c>
      <c r="C24" s="21" t="s">
        <v>52</v>
      </c>
      <c r="D24" s="38" t="s">
        <v>183</v>
      </c>
      <c r="E24" s="45" t="s">
        <v>12</v>
      </c>
      <c r="F24" s="7">
        <v>45808</v>
      </c>
      <c r="G24" s="7"/>
      <c r="H24" s="15">
        <v>4888</v>
      </c>
      <c r="I24" s="100">
        <f>2080+728</f>
        <v>2808</v>
      </c>
    </row>
    <row r="25" spans="1:9" ht="41.45" customHeight="1" x14ac:dyDescent="0.25">
      <c r="A25" s="125">
        <v>45800</v>
      </c>
      <c r="B25" s="126" t="s">
        <v>131</v>
      </c>
      <c r="C25" s="119" t="s">
        <v>132</v>
      </c>
      <c r="D25" s="120" t="s">
        <v>183</v>
      </c>
      <c r="E25" s="127" t="s">
        <v>12</v>
      </c>
      <c r="F25" s="128">
        <v>46022</v>
      </c>
      <c r="G25" s="129" t="s">
        <v>133</v>
      </c>
      <c r="H25" s="130">
        <v>4950</v>
      </c>
      <c r="I25" s="100">
        <f>2000+2000</f>
        <v>4000</v>
      </c>
    </row>
    <row r="26" spans="1:9" ht="41.45" customHeight="1" x14ac:dyDescent="0.25">
      <c r="A26" s="65">
        <v>45595</v>
      </c>
      <c r="B26" s="61" t="s">
        <v>53</v>
      </c>
      <c r="C26" s="58" t="s">
        <v>54</v>
      </c>
      <c r="D26" s="55" t="s">
        <v>55</v>
      </c>
      <c r="E26" s="63" t="s">
        <v>12</v>
      </c>
      <c r="F26" s="59">
        <v>45657</v>
      </c>
      <c r="G26" s="59"/>
      <c r="H26" s="66">
        <v>300</v>
      </c>
      <c r="I26" s="100"/>
    </row>
    <row r="27" spans="1:9" ht="33" customHeight="1" x14ac:dyDescent="0.25">
      <c r="A27" s="159">
        <v>45713</v>
      </c>
      <c r="B27" s="162" t="s">
        <v>122</v>
      </c>
      <c r="C27" s="165" t="s">
        <v>123</v>
      </c>
      <c r="D27" s="38" t="s">
        <v>28</v>
      </c>
      <c r="E27" s="168" t="s">
        <v>12</v>
      </c>
      <c r="F27" s="171">
        <v>46022</v>
      </c>
      <c r="G27" s="171"/>
      <c r="H27" s="150">
        <v>4800</v>
      </c>
      <c r="I27" s="100">
        <f>500+450</f>
        <v>950</v>
      </c>
    </row>
    <row r="28" spans="1:9" ht="33" customHeight="1" x14ac:dyDescent="0.25">
      <c r="A28" s="160"/>
      <c r="B28" s="163"/>
      <c r="C28" s="166"/>
      <c r="D28" s="38" t="s">
        <v>29</v>
      </c>
      <c r="E28" s="169"/>
      <c r="F28" s="172"/>
      <c r="G28" s="172"/>
      <c r="H28" s="151"/>
      <c r="I28" s="100">
        <v>257</v>
      </c>
    </row>
    <row r="29" spans="1:9" ht="33" customHeight="1" x14ac:dyDescent="0.25">
      <c r="A29" s="160"/>
      <c r="B29" s="163"/>
      <c r="C29" s="166"/>
      <c r="D29" s="38" t="s">
        <v>124</v>
      </c>
      <c r="E29" s="169"/>
      <c r="F29" s="172"/>
      <c r="G29" s="172"/>
      <c r="H29" s="151"/>
      <c r="I29" s="100"/>
    </row>
    <row r="30" spans="1:9" ht="33" customHeight="1" x14ac:dyDescent="0.25">
      <c r="A30" s="161"/>
      <c r="B30" s="164"/>
      <c r="C30" s="167"/>
      <c r="D30" s="38" t="s">
        <v>55</v>
      </c>
      <c r="E30" s="170"/>
      <c r="F30" s="173"/>
      <c r="G30" s="173"/>
      <c r="H30" s="152"/>
      <c r="I30" s="100">
        <v>300</v>
      </c>
    </row>
    <row r="31" spans="1:9" ht="41.45" customHeight="1" x14ac:dyDescent="0.25">
      <c r="A31" s="29">
        <v>45677</v>
      </c>
      <c r="B31" s="20" t="s">
        <v>101</v>
      </c>
      <c r="C31" s="21" t="s">
        <v>65</v>
      </c>
      <c r="D31" s="38" t="s">
        <v>66</v>
      </c>
      <c r="E31" s="45" t="s">
        <v>12</v>
      </c>
      <c r="F31" s="7">
        <v>45808</v>
      </c>
      <c r="G31" s="95" t="s">
        <v>100</v>
      </c>
      <c r="H31" s="15">
        <v>1325.25</v>
      </c>
      <c r="I31" s="100"/>
    </row>
    <row r="32" spans="1:9" ht="41.45" customHeight="1" x14ac:dyDescent="0.25">
      <c r="A32" s="29">
        <v>45677</v>
      </c>
      <c r="B32" s="20" t="s">
        <v>104</v>
      </c>
      <c r="C32" s="21" t="s">
        <v>67</v>
      </c>
      <c r="D32" s="38" t="s">
        <v>68</v>
      </c>
      <c r="E32" s="45" t="s">
        <v>12</v>
      </c>
      <c r="F32" s="7">
        <v>45808</v>
      </c>
      <c r="G32" s="95" t="s">
        <v>102</v>
      </c>
      <c r="H32" s="15">
        <v>1087</v>
      </c>
      <c r="I32" s="100">
        <v>1087</v>
      </c>
    </row>
    <row r="33" spans="1:9" ht="41.45" customHeight="1" x14ac:dyDescent="0.25">
      <c r="A33" s="29">
        <v>45677</v>
      </c>
      <c r="B33" s="20" t="s">
        <v>105</v>
      </c>
      <c r="C33" s="21" t="s">
        <v>69</v>
      </c>
      <c r="D33" s="38" t="s">
        <v>70</v>
      </c>
      <c r="E33" s="45" t="s">
        <v>12</v>
      </c>
      <c r="F33" s="7">
        <v>45808</v>
      </c>
      <c r="G33" s="95" t="s">
        <v>103</v>
      </c>
      <c r="H33" s="15">
        <v>660</v>
      </c>
      <c r="I33" s="100">
        <v>710</v>
      </c>
    </row>
    <row r="34" spans="1:9" ht="41.45" customHeight="1" x14ac:dyDescent="0.25">
      <c r="A34" s="29">
        <v>45679</v>
      </c>
      <c r="B34" s="20" t="s">
        <v>112</v>
      </c>
      <c r="C34" s="21" t="s">
        <v>106</v>
      </c>
      <c r="D34" s="38" t="s">
        <v>107</v>
      </c>
      <c r="E34" s="45" t="s">
        <v>12</v>
      </c>
      <c r="F34" s="7">
        <v>45808</v>
      </c>
      <c r="G34" s="95" t="s">
        <v>84</v>
      </c>
      <c r="H34" s="15">
        <v>1580</v>
      </c>
      <c r="I34" s="100"/>
    </row>
    <row r="35" spans="1:9" ht="41.45" customHeight="1" x14ac:dyDescent="0.25">
      <c r="A35" s="29">
        <v>45679</v>
      </c>
      <c r="B35" s="20" t="s">
        <v>110</v>
      </c>
      <c r="C35" s="21" t="s">
        <v>108</v>
      </c>
      <c r="D35" s="96" t="s">
        <v>109</v>
      </c>
      <c r="E35" s="45" t="s">
        <v>12</v>
      </c>
      <c r="F35" s="7">
        <v>45808</v>
      </c>
      <c r="G35" s="95" t="s">
        <v>111</v>
      </c>
      <c r="H35" s="15">
        <v>3000</v>
      </c>
      <c r="I35" s="100">
        <v>300</v>
      </c>
    </row>
    <row r="36" spans="1:9" ht="41.45" customHeight="1" x14ac:dyDescent="0.25">
      <c r="A36" s="29">
        <v>45721</v>
      </c>
      <c r="B36" s="20" t="s">
        <v>119</v>
      </c>
      <c r="C36" s="21" t="s">
        <v>120</v>
      </c>
      <c r="D36" s="38" t="s">
        <v>121</v>
      </c>
      <c r="E36" s="45" t="s">
        <v>12</v>
      </c>
      <c r="F36" s="7">
        <v>45808</v>
      </c>
      <c r="G36" s="95" t="s">
        <v>111</v>
      </c>
      <c r="H36" s="15">
        <v>4800</v>
      </c>
      <c r="I36" s="100">
        <f>700+2380+117.14+117.14</f>
        <v>3314.2799999999997</v>
      </c>
    </row>
    <row r="37" spans="1:9" ht="41.45" customHeight="1" x14ac:dyDescent="0.25">
      <c r="A37" s="131">
        <v>45800</v>
      </c>
      <c r="B37" s="132" t="s">
        <v>134</v>
      </c>
      <c r="C37" s="133" t="s">
        <v>135</v>
      </c>
      <c r="D37" s="120" t="s">
        <v>136</v>
      </c>
      <c r="E37" s="127" t="s">
        <v>12</v>
      </c>
      <c r="F37" s="128">
        <v>46022</v>
      </c>
      <c r="G37" s="129" t="s">
        <v>111</v>
      </c>
      <c r="H37" s="134">
        <v>2600</v>
      </c>
      <c r="I37" s="100">
        <v>2600</v>
      </c>
    </row>
    <row r="38" spans="1:9" ht="41.45" customHeight="1" x14ac:dyDescent="0.25">
      <c r="A38" s="131">
        <v>45813</v>
      </c>
      <c r="B38" s="132" t="s">
        <v>144</v>
      </c>
      <c r="C38" s="133" t="s">
        <v>145</v>
      </c>
      <c r="D38" s="120" t="s">
        <v>146</v>
      </c>
      <c r="E38" s="127" t="s">
        <v>12</v>
      </c>
      <c r="F38" s="128">
        <v>46021</v>
      </c>
      <c r="G38" s="129" t="s">
        <v>137</v>
      </c>
      <c r="H38" s="134">
        <v>1500</v>
      </c>
      <c r="I38" s="100">
        <v>700</v>
      </c>
    </row>
    <row r="39" spans="1:9" ht="41.45" customHeight="1" x14ac:dyDescent="0.25">
      <c r="A39" s="131">
        <v>45805</v>
      </c>
      <c r="B39" s="132" t="s">
        <v>138</v>
      </c>
      <c r="C39" s="133" t="s">
        <v>139</v>
      </c>
      <c r="D39" s="120" t="s">
        <v>184</v>
      </c>
      <c r="E39" s="127" t="s">
        <v>12</v>
      </c>
      <c r="F39" s="128">
        <v>46021</v>
      </c>
      <c r="G39" s="129" t="s">
        <v>140</v>
      </c>
      <c r="H39" s="134">
        <v>180</v>
      </c>
      <c r="I39" s="100">
        <v>180</v>
      </c>
    </row>
    <row r="40" spans="1:9" ht="41.45" customHeight="1" x14ac:dyDescent="0.25">
      <c r="A40" s="131">
        <v>45863</v>
      </c>
      <c r="B40" s="132" t="s">
        <v>142</v>
      </c>
      <c r="C40" s="133" t="s">
        <v>143</v>
      </c>
      <c r="D40" s="120" t="s">
        <v>141</v>
      </c>
      <c r="E40" s="127" t="s">
        <v>12</v>
      </c>
      <c r="F40" s="128">
        <v>46021</v>
      </c>
      <c r="G40" s="129" t="s">
        <v>103</v>
      </c>
      <c r="H40" s="134">
        <v>230.75</v>
      </c>
      <c r="I40" s="100">
        <v>230.75</v>
      </c>
    </row>
    <row r="41" spans="1:9" ht="41.45" customHeight="1" x14ac:dyDescent="0.25">
      <c r="A41" s="131">
        <v>45870</v>
      </c>
      <c r="B41" s="132" t="s">
        <v>149</v>
      </c>
      <c r="C41" s="133" t="s">
        <v>150</v>
      </c>
      <c r="D41" s="135" t="s">
        <v>151</v>
      </c>
      <c r="E41" s="127" t="s">
        <v>12</v>
      </c>
      <c r="F41" s="128">
        <v>46630</v>
      </c>
      <c r="G41" s="129" t="s">
        <v>152</v>
      </c>
      <c r="H41" s="134">
        <v>7200</v>
      </c>
      <c r="I41" s="100">
        <v>300</v>
      </c>
    </row>
    <row r="42" spans="1:9" ht="41.45" customHeight="1" x14ac:dyDescent="0.25">
      <c r="A42" s="131">
        <v>45918</v>
      </c>
      <c r="B42" s="132" t="s">
        <v>153</v>
      </c>
      <c r="C42" s="133" t="s">
        <v>154</v>
      </c>
      <c r="D42" s="120" t="s">
        <v>155</v>
      </c>
      <c r="E42" s="127" t="s">
        <v>12</v>
      </c>
      <c r="F42" s="128">
        <v>46387</v>
      </c>
      <c r="G42" s="129" t="s">
        <v>84</v>
      </c>
      <c r="H42" s="134">
        <v>1885</v>
      </c>
      <c r="I42" s="100"/>
    </row>
    <row r="43" spans="1:9" ht="41.45" customHeight="1" x14ac:dyDescent="0.25">
      <c r="A43" s="131">
        <v>45918</v>
      </c>
      <c r="B43" s="132" t="s">
        <v>156</v>
      </c>
      <c r="C43" s="133" t="s">
        <v>157</v>
      </c>
      <c r="D43" s="137" t="s">
        <v>158</v>
      </c>
      <c r="E43" s="127" t="s">
        <v>12</v>
      </c>
      <c r="F43" s="128">
        <v>46022</v>
      </c>
      <c r="G43" s="129" t="s">
        <v>159</v>
      </c>
      <c r="H43" s="134">
        <v>1125</v>
      </c>
      <c r="I43" s="100"/>
    </row>
    <row r="44" spans="1:9" ht="41.45" customHeight="1" x14ac:dyDescent="0.25">
      <c r="A44" s="125">
        <v>45938</v>
      </c>
      <c r="B44" s="126" t="s">
        <v>160</v>
      </c>
      <c r="C44" s="119" t="s">
        <v>161</v>
      </c>
      <c r="D44" s="120" t="s">
        <v>162</v>
      </c>
      <c r="E44" s="127" t="s">
        <v>12</v>
      </c>
      <c r="F44" s="128">
        <v>46022</v>
      </c>
      <c r="G44" s="129" t="s">
        <v>163</v>
      </c>
      <c r="H44" s="130">
        <v>1722</v>
      </c>
      <c r="I44" s="100">
        <v>1668.03</v>
      </c>
    </row>
    <row r="45" spans="1:9" ht="41.45" customHeight="1" x14ac:dyDescent="0.25">
      <c r="A45" s="125">
        <v>45938</v>
      </c>
      <c r="B45" s="126" t="s">
        <v>164</v>
      </c>
      <c r="C45" s="119" t="s">
        <v>165</v>
      </c>
      <c r="D45" s="120" t="s">
        <v>166</v>
      </c>
      <c r="E45" s="127" t="s">
        <v>12</v>
      </c>
      <c r="F45" s="128">
        <v>46022</v>
      </c>
      <c r="G45" s="129" t="s">
        <v>167</v>
      </c>
      <c r="H45" s="130">
        <v>280</v>
      </c>
      <c r="I45" s="100">
        <v>280</v>
      </c>
    </row>
    <row r="46" spans="1:9" ht="109.5" customHeight="1" x14ac:dyDescent="0.25">
      <c r="A46" s="125">
        <v>45938</v>
      </c>
      <c r="B46" s="126" t="s">
        <v>168</v>
      </c>
      <c r="C46" s="119" t="s">
        <v>169</v>
      </c>
      <c r="D46" s="120" t="s">
        <v>170</v>
      </c>
      <c r="E46" s="127" t="s">
        <v>12</v>
      </c>
      <c r="F46" s="128">
        <v>46022</v>
      </c>
      <c r="G46" s="129" t="s">
        <v>171</v>
      </c>
      <c r="H46" s="130">
        <v>4000</v>
      </c>
      <c r="I46" s="100">
        <v>2000</v>
      </c>
    </row>
    <row r="47" spans="1:9" ht="41.45" customHeight="1" x14ac:dyDescent="0.25">
      <c r="A47" s="125">
        <v>45938</v>
      </c>
      <c r="B47" s="126" t="s">
        <v>172</v>
      </c>
      <c r="C47" s="119" t="s">
        <v>173</v>
      </c>
      <c r="D47" s="120" t="s">
        <v>174</v>
      </c>
      <c r="E47" s="127" t="s">
        <v>12</v>
      </c>
      <c r="F47" s="128">
        <v>46022</v>
      </c>
      <c r="G47" s="129" t="s">
        <v>111</v>
      </c>
      <c r="H47" s="130">
        <v>3000</v>
      </c>
      <c r="I47" s="100">
        <v>2820</v>
      </c>
    </row>
    <row r="48" spans="1:9" ht="41.45" customHeight="1" x14ac:dyDescent="0.25">
      <c r="A48" s="125">
        <v>45938</v>
      </c>
      <c r="B48" s="126" t="s">
        <v>175</v>
      </c>
      <c r="C48" s="119" t="s">
        <v>176</v>
      </c>
      <c r="D48" s="120" t="s">
        <v>177</v>
      </c>
      <c r="E48" s="127" t="s">
        <v>12</v>
      </c>
      <c r="F48" s="128">
        <v>46022</v>
      </c>
      <c r="G48" s="129" t="s">
        <v>178</v>
      </c>
      <c r="H48" s="130">
        <v>1300</v>
      </c>
      <c r="I48" s="100">
        <f>557.36+135.32</f>
        <v>692.68000000000006</v>
      </c>
    </row>
    <row r="49" spans="1:9" ht="41.45" customHeight="1" x14ac:dyDescent="0.25">
      <c r="A49" s="125">
        <v>45959</v>
      </c>
      <c r="B49" s="126" t="s">
        <v>179</v>
      </c>
      <c r="C49" s="119" t="s">
        <v>180</v>
      </c>
      <c r="D49" s="120" t="s">
        <v>185</v>
      </c>
      <c r="E49" s="127" t="s">
        <v>12</v>
      </c>
      <c r="F49" s="128">
        <v>46022</v>
      </c>
      <c r="G49" s="129" t="s">
        <v>181</v>
      </c>
      <c r="H49" s="130">
        <v>350</v>
      </c>
      <c r="I49" s="100">
        <v>350</v>
      </c>
    </row>
    <row r="50" spans="1:9" ht="41.45" customHeight="1" x14ac:dyDescent="0.25">
      <c r="A50" s="48"/>
      <c r="B50" s="49"/>
      <c r="C50" s="50"/>
      <c r="D50" s="51"/>
      <c r="E50" s="52"/>
      <c r="F50" s="53"/>
      <c r="G50" s="53"/>
      <c r="H50" s="54"/>
      <c r="I50" s="100"/>
    </row>
    <row r="51" spans="1:9" ht="13.15" customHeight="1" x14ac:dyDescent="0.25">
      <c r="A51" s="157" t="s">
        <v>56</v>
      </c>
      <c r="B51" s="158"/>
      <c r="C51" s="158"/>
      <c r="D51" s="158"/>
      <c r="E51" s="158"/>
      <c r="F51" s="158"/>
      <c r="G51" s="158"/>
      <c r="H51" s="158"/>
      <c r="I51" s="100"/>
    </row>
    <row r="52" spans="1:9" ht="34.15" customHeight="1" x14ac:dyDescent="0.25">
      <c r="A52" s="57">
        <v>45551</v>
      </c>
      <c r="B52" s="62" t="s">
        <v>57</v>
      </c>
      <c r="C52" s="74" t="s">
        <v>58</v>
      </c>
      <c r="D52" s="55" t="s">
        <v>59</v>
      </c>
      <c r="E52" s="63" t="s">
        <v>12</v>
      </c>
      <c r="F52" s="59">
        <v>45657</v>
      </c>
      <c r="G52" s="59"/>
      <c r="H52" s="60">
        <v>4800</v>
      </c>
      <c r="I52" s="100">
        <f>319.21+46.26+354.72+44+315.74+43.81+509.87+43.62+592.82+43.62+561.01+44.11</f>
        <v>2918.7900000000004</v>
      </c>
    </row>
    <row r="53" spans="1:9" ht="31.15" customHeight="1" x14ac:dyDescent="0.25">
      <c r="A53" s="65">
        <v>45412</v>
      </c>
      <c r="B53" s="61" t="s">
        <v>60</v>
      </c>
      <c r="C53" s="58" t="s">
        <v>61</v>
      </c>
      <c r="D53" s="55" t="s">
        <v>62</v>
      </c>
      <c r="E53" s="63" t="s">
        <v>12</v>
      </c>
      <c r="F53" s="59">
        <v>45657</v>
      </c>
      <c r="G53" s="59"/>
      <c r="H53" s="66">
        <v>3810</v>
      </c>
      <c r="I53" s="100">
        <f>328.22+328.22+328.22+328.22+333.02+333.02</f>
        <v>1978.92</v>
      </c>
    </row>
    <row r="54" spans="1:9" ht="57" x14ac:dyDescent="0.25">
      <c r="A54" s="103">
        <v>44963</v>
      </c>
      <c r="B54" s="104" t="s">
        <v>114</v>
      </c>
      <c r="C54" s="105" t="s">
        <v>115</v>
      </c>
      <c r="D54" s="106" t="s">
        <v>116</v>
      </c>
      <c r="E54" s="107" t="s">
        <v>15</v>
      </c>
      <c r="F54" s="108">
        <v>45291</v>
      </c>
      <c r="G54" s="108"/>
      <c r="H54" s="109">
        <v>9500</v>
      </c>
      <c r="I54" s="100">
        <v>174.1</v>
      </c>
    </row>
    <row r="55" spans="1:9" ht="30.75" customHeight="1" x14ac:dyDescent="0.25">
      <c r="A55" s="110">
        <v>45454</v>
      </c>
      <c r="B55" s="111" t="s">
        <v>117</v>
      </c>
      <c r="C55" s="112" t="s">
        <v>118</v>
      </c>
      <c r="D55" s="111" t="s">
        <v>33</v>
      </c>
      <c r="E55" s="113" t="s">
        <v>15</v>
      </c>
      <c r="F55" s="59">
        <v>45657</v>
      </c>
      <c r="G55" s="59"/>
      <c r="H55" s="60">
        <v>600</v>
      </c>
      <c r="I55" s="102">
        <v>21</v>
      </c>
    </row>
    <row r="56" spans="1:9" ht="35.25" customHeight="1" x14ac:dyDescent="0.25">
      <c r="A56" s="65">
        <v>45551</v>
      </c>
      <c r="B56" s="67" t="s">
        <v>40</v>
      </c>
      <c r="C56" s="58" t="s">
        <v>41</v>
      </c>
      <c r="D56" s="69" t="s">
        <v>42</v>
      </c>
      <c r="E56" s="63" t="s">
        <v>12</v>
      </c>
      <c r="F56" s="59">
        <v>45657</v>
      </c>
      <c r="G56" s="90"/>
      <c r="H56" s="68">
        <v>400</v>
      </c>
      <c r="I56" s="100">
        <v>118.18</v>
      </c>
    </row>
    <row r="57" spans="1:9" ht="33" customHeight="1" x14ac:dyDescent="0.25">
      <c r="A57" s="140"/>
      <c r="B57" s="142" t="s">
        <v>26</v>
      </c>
      <c r="C57" s="144" t="s">
        <v>27</v>
      </c>
      <c r="D57" s="55" t="s">
        <v>28</v>
      </c>
      <c r="E57" s="146" t="s">
        <v>12</v>
      </c>
      <c r="F57" s="148">
        <v>45657</v>
      </c>
      <c r="G57" s="56"/>
      <c r="H57" s="138">
        <v>750</v>
      </c>
      <c r="I57" s="100">
        <v>500</v>
      </c>
    </row>
    <row r="58" spans="1:9" ht="33" customHeight="1" x14ac:dyDescent="0.25">
      <c r="A58" s="141"/>
      <c r="B58" s="143"/>
      <c r="C58" s="145"/>
      <c r="D58" s="55" t="s">
        <v>29</v>
      </c>
      <c r="E58" s="147"/>
      <c r="F58" s="149"/>
      <c r="G58" s="75"/>
      <c r="H58" s="139"/>
      <c r="I58" s="101">
        <v>257</v>
      </c>
    </row>
    <row r="59" spans="1:9" ht="41.45" customHeight="1" x14ac:dyDescent="0.25">
      <c r="A59" s="29">
        <v>45623</v>
      </c>
      <c r="B59" s="38" t="s">
        <v>147</v>
      </c>
      <c r="C59" s="21" t="s">
        <v>148</v>
      </c>
      <c r="D59" s="38" t="s">
        <v>186</v>
      </c>
      <c r="E59" s="45" t="s">
        <v>12</v>
      </c>
      <c r="F59" s="9">
        <v>45657</v>
      </c>
      <c r="G59" s="15">
        <v>304</v>
      </c>
      <c r="H59" s="136"/>
      <c r="I59" s="101">
        <f>150+150</f>
        <v>300</v>
      </c>
    </row>
    <row r="60" spans="1:9" x14ac:dyDescent="0.25">
      <c r="A60" s="27"/>
      <c r="B60" s="24" t="s">
        <v>64</v>
      </c>
      <c r="I60" s="2"/>
    </row>
    <row r="61" spans="1:9" x14ac:dyDescent="0.25">
      <c r="A61" s="30"/>
      <c r="B61" s="24" t="s">
        <v>63</v>
      </c>
      <c r="I61" s="2"/>
    </row>
  </sheetData>
  <mergeCells count="17">
    <mergeCell ref="H27:H30"/>
    <mergeCell ref="A1:E1"/>
    <mergeCell ref="F1:H1"/>
    <mergeCell ref="D13:D14"/>
    <mergeCell ref="A51:H51"/>
    <mergeCell ref="A27:A30"/>
    <mergeCell ref="B27:B30"/>
    <mergeCell ref="C27:C30"/>
    <mergeCell ref="E27:E30"/>
    <mergeCell ref="F27:F30"/>
    <mergeCell ref="G27:G30"/>
    <mergeCell ref="H57:H58"/>
    <mergeCell ref="A57:A58"/>
    <mergeCell ref="B57:B58"/>
    <mergeCell ref="C57:C58"/>
    <mergeCell ref="E57:E58"/>
    <mergeCell ref="F57:F58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C277B5CD10B84FB4CC1EFC6ED8D55F" ma:contentTypeVersion="13" ma:contentTypeDescription="Creare un nuovo documento." ma:contentTypeScope="" ma:versionID="e5974ec5cecc2883b4f8466188beaca9">
  <xsd:schema xmlns:xsd="http://www.w3.org/2001/XMLSchema" xmlns:xs="http://www.w3.org/2001/XMLSchema" xmlns:p="http://schemas.microsoft.com/office/2006/metadata/properties" xmlns:ns2="21289a05-e818-46a5-b0e0-1154e2e58a57" xmlns:ns3="6f096b43-e48c-4fbd-b02e-e6d3a37691fd" targetNamespace="http://schemas.microsoft.com/office/2006/metadata/properties" ma:root="true" ma:fieldsID="d0e1970b070cd10f647bc4762a32a032" ns2:_="" ns3:_="">
    <xsd:import namespace="21289a05-e818-46a5-b0e0-1154e2e58a57"/>
    <xsd:import namespace="6f096b43-e48c-4fbd-b02e-e6d3a37691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89a05-e818-46a5-b0e0-1154e2e58a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Tag immagine" ma:readOnly="false" ma:fieldId="{5cf76f15-5ced-4ddc-b409-7134ff3c332f}" ma:taxonomyMulti="true" ma:sspId="54767118-e6a4-4e17-8140-f1652b4874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96b43-e48c-4fbd-b02e-e6d3a37691f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1d96d7c-4be0-40cf-a840-cb481d908d3f}" ma:internalName="TaxCatchAll" ma:showField="CatchAllData" ma:web="6f096b43-e48c-4fbd-b02e-e6d3a37691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21289a05-e818-46a5-b0e0-1154e2e58a57" xsi:nil="true"/>
    <lcf76f155ced4ddcb4097134ff3c332f xmlns="21289a05-e818-46a5-b0e0-1154e2e58a57">
      <Terms xmlns="http://schemas.microsoft.com/office/infopath/2007/PartnerControls"/>
    </lcf76f155ced4ddcb4097134ff3c332f>
    <TaxCatchAll xmlns="6f096b43-e48c-4fbd-b02e-e6d3a37691fd" xsi:nil="true"/>
  </documentManagement>
</p:properties>
</file>

<file path=customXml/itemProps1.xml><?xml version="1.0" encoding="utf-8"?>
<ds:datastoreItem xmlns:ds="http://schemas.openxmlformats.org/officeDocument/2006/customXml" ds:itemID="{9341C7B6-90DF-4175-855D-C18C3044DA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B7BBB0-4346-4E4E-A976-3855D21EAE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289a05-e818-46a5-b0e0-1154e2e58a57"/>
    <ds:schemaRef ds:uri="6f096b43-e48c-4fbd-b02e-e6d3a37691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651B30-8D95-4276-BC95-ED387F672C20}">
  <ds:schemaRefs>
    <ds:schemaRef ds:uri="http://schemas.microsoft.com/office/2006/metadata/properties"/>
    <ds:schemaRef ds:uri="http://schemas.microsoft.com/office/infopath/2007/PartnerControls"/>
    <ds:schemaRef ds:uri="21289a05-e818-46a5-b0e0-1154e2e58a57"/>
    <ds:schemaRef ds:uri="6f096b43-e48c-4fbd-b02e-e6d3a37691f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Foglio1!_Hlk183770427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2025-12-03T08:27:33Z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0x01010078C277B5CD10B84FB4CC1EFC6ED8D55F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