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" documentId="8_{4C6F8BCD-660B-4F97-80F3-E21B48377E25}" xr6:coauthVersionLast="47" xr6:coauthVersionMax="47" xr10:uidLastSave="{BCBBF942-B30A-4FAF-AF23-4190F49091A6}"/>
  <bookViews>
    <workbookView xWindow="-5040" yWindow="-16320" windowWidth="38640" windowHeight="15720" activeTab="1" xr2:uid="{00000000-000D-0000-FFFF-FFFF00000000}"/>
  </bookViews>
  <sheets>
    <sheet name="2025" sheetId="1" r:id="rId1"/>
    <sheet name="2026" sheetId="2" r:id="rId2"/>
    <sheet name="Foglio3" sheetId="3" r:id="rId3"/>
  </sheets>
  <definedNames>
    <definedName name="_Hlk183770427" localSheetId="0">'2025'!$C$23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l="1"/>
  <c r="G56" i="2"/>
  <c r="G55" i="2"/>
  <c r="G54" i="2"/>
  <c r="G22" i="2"/>
  <c r="G20" i="2"/>
  <c r="G14" i="2"/>
  <c r="L54" i="1"/>
  <c r="L68" i="1"/>
  <c r="L103" i="1" l="1"/>
  <c r="L60" i="1"/>
  <c r="L104" i="1"/>
  <c r="L55" i="1"/>
  <c r="L102" i="1" l="1"/>
  <c r="L66" i="1"/>
  <c r="L17" i="1"/>
  <c r="L47" i="1" l="1"/>
  <c r="L40" i="1"/>
  <c r="L38" i="1"/>
  <c r="L27" i="1"/>
  <c r="L26" i="1"/>
  <c r="L110" i="1"/>
  <c r="L22" i="1"/>
  <c r="L109" i="1"/>
  <c r="L20" i="1"/>
  <c r="L14" i="1"/>
  <c r="L13" i="1"/>
  <c r="L9" i="1"/>
  <c r="L7" i="1"/>
  <c r="L5" i="1"/>
  <c r="L48" i="1"/>
  <c r="L16" i="1" l="1"/>
</calcChain>
</file>

<file path=xl/sharedStrings.xml><?xml version="1.0" encoding="utf-8"?>
<sst xmlns="http://schemas.openxmlformats.org/spreadsheetml/2006/main" count="672" uniqueCount="392">
  <si>
    <t>ELENCO FORNITORI</t>
  </si>
  <si>
    <t>PR22/a Rev. 00 del 09.09.19</t>
  </si>
  <si>
    <t>Data inserimento</t>
  </si>
  <si>
    <t>CIG</t>
  </si>
  <si>
    <t>APPALTO DI LAVORI/SERVIZI/FORNITURE</t>
  </si>
  <si>
    <t>AGGIUDICATARIO</t>
  </si>
  <si>
    <t>PROCEDURA</t>
  </si>
  <si>
    <t>SCADENZA  CIG</t>
  </si>
  <si>
    <t>IMPORTO</t>
  </si>
  <si>
    <t>docum. Tracciabilità ricevuti</t>
  </si>
  <si>
    <t>Codice univoco ANAC</t>
  </si>
  <si>
    <t xml:space="preserve">pagina web appalto </t>
  </si>
  <si>
    <t>note</t>
  </si>
  <si>
    <t>FONDAZIONE DEI DOTTORI COMMERCIALISTI E DEGLI ESPERTI CONTABILI DI REGGIO EMILIA</t>
  </si>
  <si>
    <t>AFFIDAMENTO DIRETTO</t>
  </si>
  <si>
    <t>MEPA</t>
  </si>
  <si>
    <t>3C srl</t>
  </si>
  <si>
    <t xml:space="preserve"> VISURA SPA (ISI )</t>
  </si>
  <si>
    <t>PROCEDURA NEGOZIATA SENZA PREVIA PUBBLICAZIONE DEL BANDO</t>
  </si>
  <si>
    <t>B47A345CE5</t>
  </si>
  <si>
    <t>Canone manutenzione assistenza software Contabilità Ordine - 2025</t>
  </si>
  <si>
    <t>27_11_2024_software_contabilita_2025</t>
  </si>
  <si>
    <t>https://www.commercialisti.re.it/amministrazione-trasparente/bandi-di-gara-e-contratti/27_11_2024_software_contabilita_2025/</t>
  </si>
  <si>
    <t>TiSviluppo S.n.c. di T.E.S.I. S.r.l. e Gianni Roselli</t>
  </si>
  <si>
    <t>LA CONTABILE SPA</t>
  </si>
  <si>
    <t>Unimatica spa</t>
  </si>
  <si>
    <t>CONFORTI &amp; C. servizi assicurativi sas</t>
  </si>
  <si>
    <t>OPEN DOT COM</t>
  </si>
  <si>
    <t>A. Manzoni &amp; C. srl cf 04705810150- Gazzetta di REggio</t>
  </si>
  <si>
    <t>Speed srl cf 00326930377- Resto del Carlino</t>
  </si>
  <si>
    <t>DIZETA SNC</t>
  </si>
  <si>
    <t>edgue</t>
  </si>
  <si>
    <t>B1084BDBEF</t>
  </si>
  <si>
    <t xml:space="preserve">servizio di Mutuo per acquisto sede </t>
  </si>
  <si>
    <t>BPM</t>
  </si>
  <si>
    <t>516a6405-8427-4cc7-a5d3-ee36e7c5660c</t>
  </si>
  <si>
    <t>* concluso su PCP</t>
  </si>
  <si>
    <t>B31F1E0E85</t>
  </si>
  <si>
    <t>servizio DPO Ordine</t>
  </si>
  <si>
    <t>Avv. Francesca Preite - PRTFNC70L48H223W</t>
  </si>
  <si>
    <t>Italia Oggi - Class Pubblicità spa - 09864610150</t>
  </si>
  <si>
    <t xml:space="preserve">E. Marinella srl - 04785580632 </t>
  </si>
  <si>
    <t>Fiorista Cilloni snc - 00549350353</t>
  </si>
  <si>
    <t>Vincenzo Cavallarin - CVLVCN70T12F158F</t>
  </si>
  <si>
    <t>====</t>
  </si>
  <si>
    <t>Reggio Sera Sas di Paolo Pergolizzi - 02670190350</t>
  </si>
  <si>
    <t>UTENZE (TRACCIABILITA' ATTENUATA):</t>
  </si>
  <si>
    <t>B30C9ACF46</t>
  </si>
  <si>
    <t>FORNITURA ENERGIA ELETTRICA - 2024</t>
  </si>
  <si>
    <t>Enel Energia spa 06655971007</t>
  </si>
  <si>
    <t>16_06_2024_energia_elettrica</t>
  </si>
  <si>
    <t>B1795BAEF7</t>
  </si>
  <si>
    <t>Fornitura connettività e apparati telefonici nuova sede Ordine</t>
  </si>
  <si>
    <t>vodafone italia spa</t>
  </si>
  <si>
    <t>1588cd36-de66-415f-8acb-3a4cf222f0d2</t>
  </si>
  <si>
    <t>41bd3222-6b27-4090-93c2-0f314d16edf3</t>
  </si>
  <si>
    <t>CIG IN CORSO</t>
  </si>
  <si>
    <t xml:space="preserve">Affidamento incarico di fornitura e montaggio pannelli in plexiglass per sala corsi </t>
  </si>
  <si>
    <t>Citterio SpA - 09754660158</t>
  </si>
  <si>
    <t>Affidamento incarico di installazione campanello e apriporta di accesso agli uffici primo piano</t>
  </si>
  <si>
    <t>Moro Antonio Srl - 00771620291</t>
  </si>
  <si>
    <t>Contratto di manutenzione e adeguamento software Albo e Formazione per ODCEC  - Anno 2025</t>
  </si>
  <si>
    <t>Fornitura sigilli e tamponi per iscritti albo - 2025</t>
  </si>
  <si>
    <t>Fornitura tesserini per iscritti - anno 2025</t>
  </si>
  <si>
    <t>FORNITURA BUSINESS KEY, SMARTCARD - CERTIFICATI CNS - ANNO 2025</t>
  </si>
  <si>
    <t>FORNITURA CASELLE PEC ORDINE - ANNO 2025</t>
  </si>
  <si>
    <t>Fornitura materiale per ufficio - anno 2025</t>
  </si>
  <si>
    <t>POLIZZA RC PATRIMONIALE PER ORDINE PROFESSIONALE - ANNO 2025</t>
  </si>
  <si>
    <t>POLIZZA ASSICURATIVA SEDE ORDINE 2025</t>
  </si>
  <si>
    <t>Manutenzione estintori 2025</t>
  </si>
  <si>
    <t>Servizio abilitazione pagamenti PagoPA e conservazione a norma - anno 2025</t>
  </si>
  <si>
    <t>cpv</t>
  </si>
  <si>
    <t>https://www.commercialisti.re.it/amministrazione-trasparente/bandi-di-gara-e-contratti/20_1_2025_sigilli/</t>
  </si>
  <si>
    <t>https://www.commercialisti.re.it/amministrazione-trasparente/bandi-di-gara-e-contratti/20_01_2025_albounico/</t>
  </si>
  <si>
    <t>https://www.commercialisti.re.it/amministrazione-trasparente/bandi-di-gara-e-contratti/20_01_2025_tesserini/</t>
  </si>
  <si>
    <t>https://www.commercialisti.re.it/amministrazione-trasparente/bandi-di-gara-e-contratti/20_01_2025_cancelleria/</t>
  </si>
  <si>
    <t>https://www.commercialisti.re.it/amministrazione-trasparente/bandi-di-gara-e-contratti/20_01_2025_pagopa_conservazione/</t>
  </si>
  <si>
    <t>https://www.commercialisti.re.it/amministrazione-trasparente/bandi-di-gara-e-contratti/20_01_2025_assicurazione_sede/</t>
  </si>
  <si>
    <t>https://www.commercialisti.re.it/amministrazione-trasparente/bandi-di-gara-e-contratti/20_01_2025_polizza_consiglieri/</t>
  </si>
  <si>
    <t>https://www.commercialisti.re.it/amministrazione-trasparente/bandi-di-gara-e-contratti/20_01_2025_pec/</t>
  </si>
  <si>
    <t>https://www.commercialisti.re.it/amministrazione-trasparente/bandi-di-gara-e-contratti/20_01_2025_firme_digitali/</t>
  </si>
  <si>
    <t>https://www.commercialisti.re.it/amministrazione-trasparente/bandi-di-gara-e-contratti/20_01_2025_manutenzione_estintori/</t>
  </si>
  <si>
    <t>https://www.commercialisti.re.it/amministrazione-trasparente/bandi-di-gara-e-contratti/20_01_2025_fornitura_protezioni_pareti/</t>
  </si>
  <si>
    <t>https://www.commercialisti.re.it/amministrazione-trasparente/bandi-di-gara-e-contratti/20_01_2025_installazione_campanello/</t>
  </si>
  <si>
    <t>PCP-20250120-01942</t>
  </si>
  <si>
    <t>B540DD661D</t>
  </si>
  <si>
    <t>servizi informatici</t>
  </si>
  <si>
    <t>PCP-20250120-02108</t>
  </si>
  <si>
    <t>B540E9B8AE</t>
  </si>
  <si>
    <t>tesserini identificativi</t>
  </si>
  <si>
    <t>PCP-20250120-02264</t>
  </si>
  <si>
    <t>B540F60B3F</t>
  </si>
  <si>
    <t>cancelleria</t>
  </si>
  <si>
    <t>PCP-20250120-02449</t>
  </si>
  <si>
    <t>B54105ECDA</t>
  </si>
  <si>
    <t>PCP-20250120-02652</t>
  </si>
  <si>
    <t>servizi assicurativi</t>
  </si>
  <si>
    <t>PCP-20250120-02842</t>
  </si>
  <si>
    <t>B54127FE99</t>
  </si>
  <si>
    <t>PCP-20250120-02956</t>
  </si>
  <si>
    <t>B541303B88</t>
  </si>
  <si>
    <t>B541180C2B</t>
  </si>
  <si>
    <t>certificazione della firma elettronica</t>
  </si>
  <si>
    <t>PCP-20250120-03213</t>
  </si>
  <si>
    <t>B5414368E1</t>
  </si>
  <si>
    <t>servizi di posta elettronica</t>
  </si>
  <si>
    <t>PCP-20250120-03503</t>
  </si>
  <si>
    <t>B5415663C1</t>
  </si>
  <si>
    <t>manutenzione impianti antincendio</t>
  </si>
  <si>
    <t>PCP-20250120-03642</t>
  </si>
  <si>
    <t>B54161B91D</t>
  </si>
  <si>
    <t>arredamento vario</t>
  </si>
  <si>
    <t>PCP-20250120-03873</t>
  </si>
  <si>
    <t>citofoni</t>
  </si>
  <si>
    <t>PCP-20250120-04007</t>
  </si>
  <si>
    <t>B5417529C2</t>
  </si>
  <si>
    <t>B5417EC8D8</t>
  </si>
  <si>
    <t>fornitura e assistenza sito ODCEC - 2025</t>
  </si>
  <si>
    <t>STRATEGIE DIGITALI SRL - 14508161008</t>
  </si>
  <si>
    <t>Noleggio sala per convegni - 2025</t>
  </si>
  <si>
    <t>Reggio Emilia Fondazione Ingegneri - 91162210354 - 02577090356 e Fondazione Architetti di Reggio Emilia - 02384330359</t>
  </si>
  <si>
    <t>https://www.commercialisti.re.it/amministrazione-trasparente/bandi-di-gara-e-contratti/22_01_2025_sito_odcec/</t>
  </si>
  <si>
    <t>https://www.commercialisti.re.it/amministrazione-trasparente/bandi-di-gara-e-contratti/22_01_2025_sala_convegni_2025/</t>
  </si>
  <si>
    <t>B54BA73807</t>
  </si>
  <si>
    <t>PCP-20250122-01925</t>
  </si>
  <si>
    <t>servizi eventi</t>
  </si>
  <si>
    <t>B54B99A4F5</t>
  </si>
  <si>
    <t>PCP-20250122-01812</t>
  </si>
  <si>
    <t>https://www.commercialisti.re.it/amministrazione-trasparente/bandi-di-gara-e-contratti/12_02_2025_servizi_2025/</t>
  </si>
  <si>
    <t>Affidamento servizi di segreteria per l'Odcec - 2025</t>
  </si>
  <si>
    <t>5090782 (numero rdo)</t>
  </si>
  <si>
    <t>80530000-8</t>
  </si>
  <si>
    <t>B5C0A4DB6C</t>
  </si>
  <si>
    <t>servizio di pubblicazioni commerciali su media - 2025</t>
  </si>
  <si>
    <t>https://www.commercialisti.re.it/amministrazione-trasparente/bandi-di-gara-e-contratti/25_02_2025_pubb_media_2015/</t>
  </si>
  <si>
    <t>PCP-20250225-05635</t>
  </si>
  <si>
    <t>B5C97FB661</t>
  </si>
  <si>
    <t>https://www.commercialisti.re.it/amministrazione-trasparente/bandi-di-gara-e-contratti/05_03_2025_sale_2025/</t>
  </si>
  <si>
    <t>Noleggio sala per eventi formativi e assemblee - 2025</t>
  </si>
  <si>
    <t>B5E793ECB4</t>
  </si>
  <si>
    <t>5/3/25 scad. 6/3/25</t>
  </si>
  <si>
    <t xml:space="preserve">astoria 10/3/25; </t>
  </si>
  <si>
    <t>arch. 21/03/2025;</t>
  </si>
  <si>
    <t>1/4/25 scad. 29/7/25</t>
  </si>
  <si>
    <t xml:space="preserve">Reggio Children srl - 01586410357 - </t>
  </si>
  <si>
    <t>Hotel Classic - Cavalier Socrate Incerti e figli srl - 01644160341</t>
  </si>
  <si>
    <t>Grand Hotel Astoria spa 00134870351</t>
  </si>
  <si>
    <t>14/4/25 scad. 31/5/25</t>
  </si>
  <si>
    <t>Servizio di gestione newsletter per inviare email multiple (2025-2026)</t>
  </si>
  <si>
    <t>BEBO SERVICE SRL - 04186780369</t>
  </si>
  <si>
    <t>affidamento incarico per ufficio stampa periodo 2025</t>
  </si>
  <si>
    <t xml:space="preserve">Delibera di Affidamento servizio tecnico per evento 30/5/25 </t>
  </si>
  <si>
    <t>Void Labs Snc (Voxmail) - 02137700395</t>
  </si>
  <si>
    <t>https://www.commercialisti.re.it/amministrazione-trasparente/bandi-di-gara-e-contratti/23-05-2025_newsletter/</t>
  </si>
  <si>
    <t>https://www.commercialisti.re.it/amministrazione-trasparente/bandi-di-gara-e-contratti/23-05-2025-ufficio-stampa/</t>
  </si>
  <si>
    <t>https://www.commercialisti.re.it/amministrazione-trasparente/bandi-di-gara-e-contratti/23-05-2025-tecnico-evento-300525/</t>
  </si>
  <si>
    <t>B6FEFCE648</t>
  </si>
  <si>
    <t>stampa affini</t>
  </si>
  <si>
    <t>PCP-20250523-04573</t>
  </si>
  <si>
    <t>B6FF0C8497</t>
  </si>
  <si>
    <t>PCP-20250523-04717</t>
  </si>
  <si>
    <t>B6FF19803E</t>
  </si>
  <si>
    <t>affidamento servizio fotografo evento del 30/05/2025</t>
  </si>
  <si>
    <t>https://www.commercialisti.re.it/amministrazione-trasparente/bandi-di-gara-e-contratti/28_05_2025_fotografo_ev_30_05_2025/</t>
  </si>
  <si>
    <t>Foto Artioli di Rossi Stefano - RSSSFN61R24H223I</t>
  </si>
  <si>
    <t>videoservizi</t>
  </si>
  <si>
    <t>servizi fotografici</t>
  </si>
  <si>
    <t>B710B4C83D</t>
  </si>
  <si>
    <t>contr.on line</t>
  </si>
  <si>
    <t>4/6/25 scad. 9/8/25</t>
  </si>
  <si>
    <t>TRMEDIA SRL - 00651840365</t>
  </si>
  <si>
    <t>affidamento servizio realizzazione pubblicazioni su emittente televisiva locale - 2025</t>
  </si>
  <si>
    <t>https://www.commercialisti.re.it/amministrazione-trasparente/bandi-di-gara-e-contratti/05_06_2025_servizio_telereggio/</t>
  </si>
  <si>
    <t>B72666682E</t>
  </si>
  <si>
    <t>PCP-20250605-03817</t>
  </si>
  <si>
    <t>PCP-20250707-07943</t>
  </si>
  <si>
    <t>9/7/25 scad. 4/11/25</t>
  </si>
  <si>
    <t>9/7/25 scad. 14/8/25</t>
  </si>
  <si>
    <t>24/7/25 scad. 14/10/25</t>
  </si>
  <si>
    <t xml:space="preserve">affidamento servizio sostituzione del modulo audio esterno del citofono </t>
  </si>
  <si>
    <t>Luppi Rappresentanze Srl - 03503941209</t>
  </si>
  <si>
    <t>https://www.commercialisti.re.it/amministrazione-trasparente/bandi-di-gara-e-contratti/25_07_2025_manutenzione_citofono/</t>
  </si>
  <si>
    <t>PCP-20250725-02850</t>
  </si>
  <si>
    <t>B7C69579C1</t>
  </si>
  <si>
    <t>Coopservice scrl - 00310180351</t>
  </si>
  <si>
    <t>https://www.commercialisti.re.it/amministrazione-trasparente/bandi-di-gara-e-contratti/01_08_2025_pulizie_sede/</t>
  </si>
  <si>
    <t>Affidamento servizio di pulizia nuova sede Ordine 2025-2027</t>
  </si>
  <si>
    <t>MEPA -RDO: 5555269</t>
  </si>
  <si>
    <t>B81CDFF447</t>
  </si>
  <si>
    <t>PULIZIA DI UFFICI</t>
  </si>
  <si>
    <t>Affidamento Diretto incarico per manutenzione software di contabilità anno 2026</t>
  </si>
  <si>
    <t>Visura SpA con sede a Roma via Giacomo Peroni n. 400 C.F./P.IVA 05338771008</t>
  </si>
  <si>
    <t>Av Tech Di Marco Fiaccadori con sede in Reggio Emilia via Sardegna, 6 C.F. FCCMRC98P19H223N</t>
  </si>
  <si>
    <t>Affidamento servizio tecnico per evento 21/11/25 che si svolgerà presso il Tecnopolo</t>
  </si>
  <si>
    <t>https://www.commercialisti.re.it/amministrazione-trasparente/bandi-di-gara-e-contratti/08_09_2025_tec_21_11/</t>
  </si>
  <si>
    <t>https://www.commercialisti.re.it/amministrazione-trasparente/bandi-di-gara-e-contratti/08_09_2025_contabilita_2026/</t>
  </si>
  <si>
    <t>servizi tecnici</t>
  </si>
  <si>
    <t>PCP-20250918-01059</t>
  </si>
  <si>
    <t>B849C89950</t>
  </si>
  <si>
    <t>B849DEAC9D</t>
  </si>
  <si>
    <t>PCP-20250918-01298</t>
  </si>
  <si>
    <t>timbri/sigillo</t>
  </si>
  <si>
    <t>22/9/25 scad. 19/11/25</t>
  </si>
  <si>
    <t>fornitura addobbi floreali in occasione del convegno fallimentare 2025</t>
  </si>
  <si>
    <t>Presenti relatori in occasione del convegno fallimentare 2025</t>
  </si>
  <si>
    <t>servizi di aassetto floreale</t>
  </si>
  <si>
    <t>PCP-20251008-01560</t>
  </si>
  <si>
    <t>B88C61F2C0</t>
  </si>
  <si>
    <t>PCP</t>
  </si>
  <si>
    <t>PCP-20251008-02039</t>
  </si>
  <si>
    <t>B88C8FADFA</t>
  </si>
  <si>
    <t>PCP-20251008-02558</t>
  </si>
  <si>
    <t>Servizio di noleggio sala per convegno “Crisi Impresa” del 17/10/2025</t>
  </si>
  <si>
    <t>B88CC228C4</t>
  </si>
  <si>
    <t>Affidamento Diretto per un servizio di ristorazione per eventi autunno 2025</t>
  </si>
  <si>
    <t>Affidamento servizio di pernottamento relatori eventi autunno 2025</t>
  </si>
  <si>
    <t>B88CFE31D1</t>
  </si>
  <si>
    <t>PCP-20251008-03244</t>
  </si>
  <si>
    <t>PCP-20251008-03010</t>
  </si>
  <si>
    <t>B88CEA4A8F</t>
  </si>
  <si>
    <t>indumenti accessori</t>
  </si>
  <si>
    <t>servizi di catering</t>
  </si>
  <si>
    <t>servizi di sistemazione alberghiera</t>
  </si>
  <si>
    <t>Reggio Children Srl, con sede in Reggio Emilia via Bligny n. 1/a C.F./P.Iva 01586410357</t>
  </si>
  <si>
    <t>Pause Atelier dei Sapori Srl Unipersonale02771650351 - Ruote da Sogno Srl con sede a Reggio Emilia via Daniele da Torricella 29 C.F. e P.IVA 02663160352 - Pasticceria Ligabue Srl , con sede in Reggio Emilia via Emilia S.Pietro 45 C.F./P.IVA 01294110356</t>
  </si>
  <si>
    <t>Aggiudicato/in corso/avanzamento</t>
  </si>
  <si>
    <t>CIG ANNULLATI</t>
  </si>
  <si>
    <t>16/10/2025 (ruote da sogno)</t>
  </si>
  <si>
    <t>20/10/25 scad. 11/2/26</t>
  </si>
  <si>
    <t>27/10/25 scad. 19/1/26</t>
  </si>
  <si>
    <t>27/10/25 scad. 23/1/26</t>
  </si>
  <si>
    <t>27/10/25 scad. 17/2/26</t>
  </si>
  <si>
    <t>27/10/25 scad. 30/10/25</t>
  </si>
  <si>
    <t>27/10/25 scad. 4/2/26</t>
  </si>
  <si>
    <t>Conv.CN</t>
  </si>
  <si>
    <t>Delicatessen Design Studio di Gabriele Fantuzzi - FNTGRL67E07H223</t>
  </si>
  <si>
    <t>Affidamento Diretto per un servizio grafico per comunicati stampa - 2025</t>
  </si>
  <si>
    <t>B8D90B9BFD</t>
  </si>
  <si>
    <t>servizi di progetazione grafica</t>
  </si>
  <si>
    <t>150 + 500 delib. 03/11/2025</t>
  </si>
  <si>
    <t>Delibera di Affidamento Diretto per servizio di ristorazione per eventi</t>
  </si>
  <si>
    <t>CIRFOOD s.c. via Nobel 19 - 42124 Reggio Emilia - Cod. Fisc e P.IVA 00464110352</t>
  </si>
  <si>
    <t>PA33 S.r.l, con sede a Roma via della Sforzesca, 1in t. 1 CF/P.IVA 12858901007</t>
  </si>
  <si>
    <t>Affidamento Diretto per l’acquisto licenza d’uso biennale piattaforma e-procurement per processi di approvvigionamento della PA</t>
  </si>
  <si>
    <t>B8F98881AA</t>
  </si>
  <si>
    <t>b91c285c0b</t>
  </si>
  <si>
    <t>17/11/25 scad. 14/1/26</t>
  </si>
  <si>
    <t>17/11/25 scad. 20/1/26</t>
  </si>
  <si>
    <t>17/11/25 scad. 23/1/26</t>
  </si>
  <si>
    <t>19/11/25 scad. 17/3/26</t>
  </si>
  <si>
    <t>19/11/25 scad. 17/1/26</t>
  </si>
  <si>
    <t>25/11/25 scad. 20/3/26</t>
  </si>
  <si>
    <t>25/11/25 scad. 12/2/26</t>
  </si>
  <si>
    <t>Affidamento servizio noleggio sala per Assemblea iscritti</t>
  </si>
  <si>
    <t>B940998713</t>
  </si>
  <si>
    <t>PA33</t>
  </si>
  <si>
    <t>CONCLUSO SU PCP</t>
  </si>
  <si>
    <t>B96EF4B8E1</t>
  </si>
  <si>
    <t>Affidamento Diretto per servizio di assistenza tecnica al voto elettronico</t>
  </si>
  <si>
    <t xml:space="preserve">arch '17/12/25 scad.26/2/26 </t>
  </si>
  <si>
    <t>17/12/25 scad. 17/1/26</t>
  </si>
  <si>
    <t>17/12/25 scad. 16/4/26</t>
  </si>
  <si>
    <t>Ruote '20/10/25 scad. 4/2/26  Past.Ligabue 17/12/25 scad. 17/3/26</t>
  </si>
  <si>
    <t>18/12/25 scad. 30/1/26</t>
  </si>
  <si>
    <t>18/12/25 scad. 26/1/26</t>
  </si>
  <si>
    <t>18/12/2025 PCP</t>
  </si>
  <si>
    <t>Delicatessen Design Studio di Gabriele Fantuzzi - FNTGRL67E07H223E</t>
  </si>
  <si>
    <t xml:space="preserve">Delibera di Affidamento Diretto per fornitura sigilli e tamponi per iscritti </t>
  </si>
  <si>
    <t>3C srl - 02136531205</t>
  </si>
  <si>
    <t>Delibera di Affidamento Diretto per servizio di manutenzione software Albo e Formazione e rilascio tesserini per iscritti</t>
  </si>
  <si>
    <t xml:space="preserve">TiSviluppo Srl, C.F./P.Iva  06116010486 </t>
  </si>
  <si>
    <t>Delibera di Affidamento Diretto per fornitura materiale per ufficio</t>
  </si>
  <si>
    <t>La Contabile SpA, C.F./P.Iva 01641790702</t>
  </si>
  <si>
    <t xml:space="preserve">Delibera di Affidamento Diretto per servizio assicurativo R/C patrimoniale </t>
  </si>
  <si>
    <t>Affidamento servizio grafico per comunicati stampa</t>
  </si>
  <si>
    <t>Conforti &amp; C. Servizi assicurativi sas di Conforti Matteo &amp; C.</t>
  </si>
  <si>
    <t xml:space="preserve">Delibera di Affidamento Diretto per servizio assicurativo immobile </t>
  </si>
  <si>
    <t xml:space="preserve">Delibera di Affidamento Diretto per fornitura firme digitali </t>
  </si>
  <si>
    <t>Open Dot Com - C.F./P.Iva 02926100047</t>
  </si>
  <si>
    <t xml:space="preserve">Delibera di Affidamento Diretto per fornitura caselle pec </t>
  </si>
  <si>
    <t xml:space="preserve">Delibera di Affidamento Diretto per servizio di manutenzione estintori </t>
  </si>
  <si>
    <t xml:space="preserve">Dizeta Antincendio Srl,  C.F./P.Iva 01727310359 </t>
  </si>
  <si>
    <t xml:space="preserve">Delibera di Affidamento Diretto per servizio conservazione documenti e pagopa </t>
  </si>
  <si>
    <t>Unimatica SpA, C.F./P.Iva 02098391200</t>
  </si>
  <si>
    <t xml:space="preserve">Delibera di Affidamento Diretto per un servizio di noleggio sala per eventi formativi </t>
  </si>
  <si>
    <t>Reggio Emilia Fondazione Ingegneri,  C.F. 91162210354 e Fondazione Architetti di Reggio Emilia, C.F./P.Iva  02384330359</t>
  </si>
  <si>
    <t>Delibera di Affidamento incarico DPO</t>
  </si>
  <si>
    <t>Avv. Francesca Preite associata dello  Studio Legale Associato Miari - Preite C.F. e P.Iva 02468210352</t>
  </si>
  <si>
    <t xml:space="preserve">Delibera di Affidamento Diretto per un servizio di pernottamento per i relatori </t>
  </si>
  <si>
    <t>BA119AA44B</t>
  </si>
  <si>
    <t>BA11AA85E6</t>
  </si>
  <si>
    <t>BA11B57650</t>
  </si>
  <si>
    <t>Conforti &amp; C. Servizi assicurativi sas di Conforti Matteo &amp; C. - 00939740353</t>
  </si>
  <si>
    <t>BA11C21D00</t>
  </si>
  <si>
    <t>BA11CD0D6A</t>
  </si>
  <si>
    <t>BA11D841F8</t>
  </si>
  <si>
    <t>BA11E267A6</t>
  </si>
  <si>
    <t>BA11EECB0A</t>
  </si>
  <si>
    <t>BA11FF8834</t>
  </si>
  <si>
    <t>Grand Hotel Astoria spa, C.F./P.IVA 00134870351 e a Iter SpA, C.F. 00348460346 P.Iva 01204160350</t>
  </si>
  <si>
    <t>BA120FAD1B</t>
  </si>
  <si>
    <t>BA1220489F</t>
  </si>
  <si>
    <t>consulenza giuridica e di rapprensetanza</t>
  </si>
  <si>
    <t>BA12365BEC</t>
  </si>
  <si>
    <t>BA26F6665F</t>
  </si>
  <si>
    <t>righe che m ancano</t>
  </si>
  <si>
    <t>B1796DACA2</t>
  </si>
  <si>
    <t>Affidamento servizio di pulizia nuova sede Ordine</t>
  </si>
  <si>
    <t>coopservice scrl</t>
  </si>
  <si>
    <t>B40FC9EA2B</t>
  </si>
  <si>
    <t>affidamento incarico per ufficio stampa</t>
  </si>
  <si>
    <t xml:space="preserve">Vincenzo Cavallarin - </t>
  </si>
  <si>
    <t>B54169911A</t>
  </si>
  <si>
    <t xml:space="preserve">Affidamento incarico di fornitura tende per sala corsi </t>
  </si>
  <si>
    <t>Progetto Ufficio Srl - 01673060354</t>
  </si>
  <si>
    <t>tende a rullo</t>
  </si>
  <si>
    <t>MEPA/SITAR: concluso su sitar il 28/01/2026</t>
  </si>
  <si>
    <t>Chiuso su PA33 il 06/02/2026</t>
  </si>
  <si>
    <t>modificato importo su PCP il 06/11/2025 e chiuso su PCP il 06/02/2026</t>
  </si>
  <si>
    <t>Chiuso su PCP il 06/11/2025</t>
  </si>
  <si>
    <t>Chiuso su PCP il 18/12/2025</t>
  </si>
  <si>
    <t>Chiuso su PCP il 08/10/2025</t>
  </si>
  <si>
    <t>Chiuso su PCP il 25/07/2025</t>
  </si>
  <si>
    <t>Annullato su PCP il 07/07/2025</t>
  </si>
  <si>
    <t>Tracciabilità/Avanzamento/conclusione contratti su PCP-MEPA-SITAR2.0-PA33</t>
  </si>
  <si>
    <t>pagamenti erogati</t>
  </si>
  <si>
    <t>Validità Durc</t>
  </si>
  <si>
    <t>31/12/2044</t>
  </si>
  <si>
    <r>
      <rPr>
        <b/>
        <i/>
        <sz val="8"/>
        <color theme="0"/>
        <rFont val="Calibri"/>
        <family val="2"/>
        <scheme val="minor"/>
      </rPr>
      <t>ID</t>
    </r>
    <r>
      <rPr>
        <b/>
        <sz val="8"/>
        <color theme="0"/>
        <rFont val="Calibri"/>
        <family val="2"/>
        <scheme val="minor"/>
      </rPr>
      <t xml:space="preserve"> appalto ANAC</t>
    </r>
  </si>
  <si>
    <t xml:space="preserve">2025 e anni precedenti </t>
  </si>
  <si>
    <t>MEPA/SITAR</t>
  </si>
  <si>
    <t>Concluso</t>
  </si>
  <si>
    <t>Affidamento servizi di segreteria per l'Odcec - 2026</t>
  </si>
  <si>
    <t>BA530AB81E</t>
  </si>
  <si>
    <t>servizi amministrativi di organismi</t>
  </si>
  <si>
    <t>FONDAZIONE DEI DOTTORI COMMERCIALISTI E DEGLI ESPERTI CONTABILI DI REGGIO EMILIA - cf 91074180356</t>
  </si>
  <si>
    <t>PA33 schede sottoscrizione e inizio attività inviate il 09/02/2026</t>
  </si>
  <si>
    <t>&gt; 5000</t>
  </si>
  <si>
    <t>Affidamento servizio di ufficio stampa periodo 01/02/2026 – 01/07/2026</t>
  </si>
  <si>
    <t>BA7C4D2E7F</t>
  </si>
  <si>
    <t>servizi di stampa</t>
  </si>
  <si>
    <t>PA33 schede sottoscrizione e inizio attività inviate il 19/02/2026</t>
  </si>
  <si>
    <t>24/2/26 scad. 19/5/26</t>
  </si>
  <si>
    <t>fornitura energia elettrica 2026</t>
  </si>
  <si>
    <t>utenza internet/telefono 2026</t>
  </si>
  <si>
    <t>Fastweb spa - 12878470157</t>
  </si>
  <si>
    <t>M4 S.R.L. - 80020850378</t>
  </si>
  <si>
    <t>scheda p5 PA 33</t>
  </si>
  <si>
    <t>energia elettriva uitenza</t>
  </si>
  <si>
    <t>BA9DB78335</t>
  </si>
  <si>
    <t>Servizi telefonici e di trasmissione dati</t>
  </si>
  <si>
    <t>BA9DC9A286</t>
  </si>
  <si>
    <t>Affitto sede archivio Ordine fino al 30/06/2030</t>
  </si>
  <si>
    <t>BA9DE117FA</t>
  </si>
  <si>
    <t>servizi locazione</t>
  </si>
  <si>
    <t xml:space="preserve">tracciabilità attenuata art. 3 commi 2 e 3 </t>
  </si>
  <si>
    <t>'24/2/26 scad. 16/5/26</t>
  </si>
  <si>
    <t>Chiuso su PA33 il 27/02/2026</t>
  </si>
  <si>
    <t>data ultimo pagamento</t>
  </si>
  <si>
    <t>data pagamento conclusivo dell'affidamento</t>
  </si>
  <si>
    <t>3000 (3660)</t>
  </si>
  <si>
    <t>A. Manzoni &amp; C. srl con sede in Torino via E. Lugaro, 15 C.F./P.IVA 04705810150</t>
  </si>
  <si>
    <t>Società Pubblicità Editoriale e Digitale srl con sede in Bologna via E. Mattei, 106 C.F./P.IVA 00326930377</t>
  </si>
  <si>
    <t xml:space="preserve">Grand Hotel Astoria spa, con sede in Reggio Emilia via L. Nobili, 2 C.F./P.IVA 00134870351  - </t>
  </si>
  <si>
    <t>Cav. Socrate Incerti &amp; Figli Srl, con sede in Reggio Emilia via Pasteur, 121/c C.F./P.Iva 01644160341</t>
  </si>
  <si>
    <t>Affidamento incarico di collaborazione servizio noleggio sale per eventi - 2026</t>
  </si>
  <si>
    <t>BACA1AD809</t>
  </si>
  <si>
    <t>Affidamento servizio di messa a disposizione di spazi pubblicitari e attività di pianificazione editoriale su Gazzetta di Reggio - 2026</t>
  </si>
  <si>
    <t>servizi di editoria</t>
  </si>
  <si>
    <t>organizzazione di eventi</t>
  </si>
  <si>
    <t>BACA2FFEF4</t>
  </si>
  <si>
    <t>Affidamento servizio di messa a disposizione di spazi pubblicitari e attività di pianificazione editoriale su Resto del Carlino - 2026</t>
  </si>
  <si>
    <t>BACA3C1F0C</t>
  </si>
  <si>
    <t>convenzione</t>
  </si>
  <si>
    <t>23/3/26 scad. 23/6/26</t>
  </si>
  <si>
    <t>23/3/26 scad. 23/5/26</t>
  </si>
  <si>
    <t>23/3/26 scad. 17/5/26</t>
  </si>
  <si>
    <t>23/3/26 scad. 15/5/26</t>
  </si>
  <si>
    <t>23/3/26 scad. 25/6/26</t>
  </si>
  <si>
    <t>23/3/26 scad. 21/7/26</t>
  </si>
  <si>
    <t>Delibera di Affidamento servizio tecnico per evento 10/04/2026</t>
  </si>
  <si>
    <t>SERVIZI EVENTI</t>
  </si>
  <si>
    <t>BB45C0A0E2</t>
  </si>
  <si>
    <t>1500 deliebra 09/03/2026</t>
  </si>
  <si>
    <t>PA33 modificata/integrata scheda importo aggiudicazione PA 33 il 15/04/20206</t>
  </si>
  <si>
    <t>20/4/26 scad. 23/5/26</t>
  </si>
  <si>
    <t>20/4/26 scad. 12/8/26</t>
  </si>
  <si>
    <t>22/4/26 scad. 4/7/26</t>
  </si>
  <si>
    <t>22/4/26 scad. 18/8/26</t>
  </si>
  <si>
    <t>BACA0BE2D0</t>
  </si>
  <si>
    <t>Servizio di gestione newsletter per inviare email multiple (2026-2027)</t>
  </si>
  <si>
    <t>BBBA667CD3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</si>
</sst>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;@"/>
    <numFmt numFmtId="165" formatCode="#,##0.00\ &quot;€&quot;"/>
    <numFmt numFmtId="166" formatCode="dd/mm/yy;@"/>
    <numFmt numFmtId="167" formatCode="#,##0.00\ _€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rgb="FF005586"/>
      <name val="Arial"/>
      <family val="2"/>
    </font>
    <font>
      <sz val="10"/>
      <color rgb="FF005586"/>
      <name val="Arial"/>
      <family val="2"/>
    </font>
    <font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7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14" fontId="6" fillId="2" borderId="2" xfId="0" quotePrefix="1" applyNumberFormat="1" applyFont="1" applyFill="1" applyBorder="1" applyAlignment="1">
      <alignment horizontal="center" vertical="center"/>
    </xf>
    <xf numFmtId="14" fontId="6" fillId="2" borderId="4" xfId="0" quotePrefix="1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wrapText="1"/>
    </xf>
    <xf numFmtId="14" fontId="7" fillId="0" borderId="14" xfId="0" applyNumberFormat="1" applyFont="1" applyBorder="1" applyAlignment="1">
      <alignment horizontal="center" wrapText="1"/>
    </xf>
    <xf numFmtId="14" fontId="7" fillId="0" borderId="14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/>
    <xf numFmtId="14" fontId="7" fillId="0" borderId="2" xfId="0" quotePrefix="1" applyNumberFormat="1" applyFont="1" applyBorder="1" applyAlignment="1">
      <alignment horizontal="center" wrapText="1"/>
    </xf>
    <xf numFmtId="0" fontId="6" fillId="0" borderId="14" xfId="0" applyFont="1" applyBorder="1"/>
    <xf numFmtId="165" fontId="6" fillId="2" borderId="2" xfId="0" applyNumberFormat="1" applyFont="1" applyFill="1" applyBorder="1" applyAlignment="1">
      <alignment vertical="center" wrapText="1"/>
    </xf>
    <xf numFmtId="0" fontId="1" fillId="0" borderId="14" xfId="1" applyBorder="1"/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9" fillId="2" borderId="4" xfId="0" applyNumberFormat="1" applyFont="1" applyFill="1" applyBorder="1"/>
    <xf numFmtId="164" fontId="9" fillId="2" borderId="0" xfId="0" applyNumberFormat="1" applyFont="1" applyFill="1"/>
    <xf numFmtId="14" fontId="9" fillId="2" borderId="2" xfId="0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9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0" fontId="5" fillId="0" borderId="0" xfId="0" applyFont="1"/>
    <xf numFmtId="0" fontId="11" fillId="0" borderId="14" xfId="0" applyFont="1" applyBorder="1"/>
    <xf numFmtId="0" fontId="11" fillId="0" borderId="0" xfId="0" applyFont="1"/>
    <xf numFmtId="0" fontId="5" fillId="0" borderId="14" xfId="0" applyFont="1" applyBorder="1"/>
    <xf numFmtId="0" fontId="5" fillId="0" borderId="2" xfId="0" applyFont="1" applyBorder="1"/>
    <xf numFmtId="0" fontId="6" fillId="5" borderId="2" xfId="0" applyFont="1" applyFill="1" applyBorder="1" applyAlignment="1">
      <alignment horizontal="center" vertical="center" wrapText="1"/>
    </xf>
    <xf numFmtId="0" fontId="1" fillId="0" borderId="2" xfId="1" applyBorder="1"/>
    <xf numFmtId="0" fontId="12" fillId="0" borderId="2" xfId="0" applyFont="1" applyBorder="1"/>
    <xf numFmtId="14" fontId="7" fillId="6" borderId="2" xfId="0" applyNumberFormat="1" applyFont="1" applyFill="1" applyBorder="1" applyAlignment="1">
      <alignment horizontal="center" wrapText="1"/>
    </xf>
    <xf numFmtId="14" fontId="7" fillId="6" borderId="2" xfId="0" quotePrefix="1" applyNumberFormat="1" applyFont="1" applyFill="1" applyBorder="1" applyAlignment="1">
      <alignment horizontal="center" wrapText="1"/>
    </xf>
    <xf numFmtId="0" fontId="12" fillId="6" borderId="2" xfId="0" applyFont="1" applyFill="1" applyBorder="1"/>
    <xf numFmtId="0" fontId="6" fillId="6" borderId="2" xfId="0" applyFont="1" applyFill="1" applyBorder="1"/>
    <xf numFmtId="0" fontId="11" fillId="6" borderId="2" xfId="0" applyFont="1" applyFill="1" applyBorder="1"/>
    <xf numFmtId="0" fontId="1" fillId="6" borderId="2" xfId="1" applyFill="1" applyBorder="1"/>
    <xf numFmtId="14" fontId="6" fillId="2" borderId="4" xfId="0" quotePrefix="1" applyNumberFormat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left" vertical="top" wrapText="1"/>
    </xf>
    <xf numFmtId="14" fontId="7" fillId="6" borderId="2" xfId="0" quotePrefix="1" applyNumberFormat="1" applyFont="1" applyFill="1" applyBorder="1" applyAlignment="1">
      <alignment horizontal="left" vertical="top" wrapText="1"/>
    </xf>
    <xf numFmtId="14" fontId="7" fillId="6" borderId="2" xfId="0" quotePrefix="1" applyNumberFormat="1" applyFont="1" applyFill="1" applyBorder="1" applyAlignment="1">
      <alignment horizontal="left" wrapText="1"/>
    </xf>
    <xf numFmtId="164" fontId="9" fillId="7" borderId="0" xfId="0" applyNumberFormat="1" applyFont="1" applyFill="1"/>
    <xf numFmtId="14" fontId="0" fillId="5" borderId="2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4" fontId="6" fillId="2" borderId="2" xfId="0" quotePrefix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wrapText="1"/>
    </xf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8" borderId="0" xfId="0" applyFont="1" applyFill="1"/>
    <xf numFmtId="0" fontId="6" fillId="8" borderId="0" xfId="0" applyFont="1" applyFill="1" applyAlignment="1">
      <alignment horizontal="center" vertical="center"/>
    </xf>
    <xf numFmtId="164" fontId="9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/>
    </xf>
    <xf numFmtId="0" fontId="0" fillId="0" borderId="2" xfId="0" applyBorder="1" applyAlignment="1">
      <alignment wrapText="1"/>
    </xf>
    <xf numFmtId="0" fontId="10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 wrapText="1"/>
    </xf>
    <xf numFmtId="166" fontId="6" fillId="0" borderId="0" xfId="0" applyNumberFormat="1" applyFont="1"/>
    <xf numFmtId="166" fontId="6" fillId="0" borderId="4" xfId="0" applyNumberFormat="1" applyFont="1" applyBorder="1"/>
    <xf numFmtId="166" fontId="6" fillId="0" borderId="2" xfId="0" applyNumberFormat="1" applyFont="1" applyBorder="1"/>
    <xf numFmtId="166" fontId="6" fillId="0" borderId="15" xfId="0" applyNumberFormat="1" applyFont="1" applyBorder="1"/>
    <xf numFmtId="166" fontId="6" fillId="0" borderId="14" xfId="0" applyNumberFormat="1" applyFont="1" applyBorder="1" applyAlignment="1">
      <alignment wrapText="1"/>
    </xf>
    <xf numFmtId="166" fontId="6" fillId="0" borderId="14" xfId="0" applyNumberFormat="1" applyFont="1" applyBorder="1"/>
    <xf numFmtId="166" fontId="6" fillId="0" borderId="4" xfId="0" applyNumberFormat="1" applyFont="1" applyBorder="1" applyAlignment="1">
      <alignment wrapText="1"/>
    </xf>
    <xf numFmtId="166" fontId="6" fillId="0" borderId="6" xfId="0" applyNumberFormat="1" applyFont="1" applyBorder="1" applyAlignment="1">
      <alignment wrapText="1"/>
    </xf>
    <xf numFmtId="166" fontId="6" fillId="0" borderId="5" xfId="0" applyNumberFormat="1" applyFont="1" applyBorder="1" applyAlignment="1">
      <alignment wrapText="1"/>
    </xf>
    <xf numFmtId="166" fontId="6" fillId="6" borderId="2" xfId="0" applyNumberFormat="1" applyFont="1" applyFill="1" applyBorder="1"/>
    <xf numFmtId="166" fontId="6" fillId="8" borderId="0" xfId="0" applyNumberFormat="1" applyFont="1" applyFill="1"/>
    <xf numFmtId="165" fontId="6" fillId="0" borderId="0" xfId="0" applyNumberFormat="1" applyFont="1"/>
    <xf numFmtId="165" fontId="6" fillId="0" borderId="2" xfId="0" applyNumberFormat="1" applyFont="1" applyBorder="1"/>
    <xf numFmtId="165" fontId="6" fillId="0" borderId="14" xfId="0" applyNumberFormat="1" applyFont="1" applyBorder="1"/>
    <xf numFmtId="165" fontId="6" fillId="0" borderId="2" xfId="0" applyNumberFormat="1" applyFont="1" applyBorder="1" applyAlignment="1">
      <alignment wrapText="1"/>
    </xf>
    <xf numFmtId="165" fontId="6" fillId="6" borderId="2" xfId="0" applyNumberFormat="1" applyFont="1" applyFill="1" applyBorder="1"/>
    <xf numFmtId="165" fontId="6" fillId="8" borderId="0" xfId="0" applyNumberFormat="1" applyFont="1" applyFill="1"/>
    <xf numFmtId="165" fontId="9" fillId="0" borderId="2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49" fontId="6" fillId="5" borderId="2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4" fontId="6" fillId="0" borderId="2" xfId="0" applyNumberFormat="1" applyFont="1" applyBorder="1"/>
    <xf numFmtId="0" fontId="6" fillId="5" borderId="2" xfId="0" applyFont="1" applyFill="1" applyBorder="1"/>
    <xf numFmtId="0" fontId="6" fillId="7" borderId="2" xfId="0" applyFont="1" applyFill="1" applyBorder="1"/>
    <xf numFmtId="0" fontId="1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14" fontId="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14" fontId="6" fillId="0" borderId="2" xfId="0" quotePrefix="1" applyNumberFormat="1" applyFont="1" applyBorder="1" applyAlignment="1">
      <alignment horizontal="center" vertical="center"/>
    </xf>
    <xf numFmtId="14" fontId="6" fillId="0" borderId="2" xfId="0" quotePrefix="1" applyNumberFormat="1" applyFont="1" applyBorder="1" applyAlignment="1">
      <alignment horizontal="center" vertical="center" wrapText="1"/>
    </xf>
    <xf numFmtId="0" fontId="1" fillId="0" borderId="2" xfId="1" applyFill="1" applyBorder="1"/>
    <xf numFmtId="0" fontId="9" fillId="0" borderId="3" xfId="0" applyFont="1" applyBorder="1" applyAlignment="1">
      <alignment horizontal="left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0" fillId="0" borderId="4" xfId="0" applyFont="1" applyBorder="1" applyAlignment="1">
      <alignment horizontal="left" vertical="center" wrapText="1"/>
    </xf>
    <xf numFmtId="14" fontId="6" fillId="0" borderId="13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64" fontId="9" fillId="2" borderId="2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14" fontId="16" fillId="9" borderId="14" xfId="0" applyNumberFormat="1" applyFont="1" applyFill="1" applyBorder="1" applyAlignment="1">
      <alignment horizontal="center" vertical="center" wrapText="1"/>
    </xf>
    <xf numFmtId="14" fontId="17" fillId="9" borderId="14" xfId="0" applyNumberFormat="1" applyFont="1" applyFill="1" applyBorder="1" applyAlignment="1">
      <alignment horizontal="center" vertical="center" wrapText="1"/>
    </xf>
    <xf numFmtId="165" fontId="16" fillId="9" borderId="2" xfId="0" applyNumberFormat="1" applyFont="1" applyFill="1" applyBorder="1" applyAlignment="1">
      <alignment horizontal="center" vertical="center" wrapText="1"/>
    </xf>
    <xf numFmtId="166" fontId="16" fillId="9" borderId="2" xfId="0" applyNumberFormat="1" applyFont="1" applyFill="1" applyBorder="1" applyAlignment="1">
      <alignment horizontal="center" vertical="center" wrapText="1"/>
    </xf>
    <xf numFmtId="14" fontId="17" fillId="9" borderId="2" xfId="0" applyNumberFormat="1" applyFont="1" applyFill="1" applyBorder="1" applyAlignment="1">
      <alignment horizontal="center" vertical="center" wrapText="1"/>
    </xf>
    <xf numFmtId="14" fontId="16" fillId="9" borderId="2" xfId="0" applyNumberFormat="1" applyFont="1" applyFill="1" applyBorder="1" applyAlignment="1">
      <alignment horizontal="center" vertical="center" wrapText="1"/>
    </xf>
    <xf numFmtId="164" fontId="14" fillId="9" borderId="2" xfId="0" applyNumberFormat="1" applyFont="1" applyFill="1" applyBorder="1" applyAlignment="1">
      <alignment horizontal="center" vertical="center" wrapText="1"/>
    </xf>
    <xf numFmtId="166" fontId="16" fillId="9" borderId="4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14" fontId="9" fillId="7" borderId="2" xfId="0" applyNumberFormat="1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wrapText="1"/>
    </xf>
    <xf numFmtId="14" fontId="6" fillId="7" borderId="2" xfId="0" quotePrefix="1" applyNumberFormat="1" applyFont="1" applyFill="1" applyBorder="1" applyAlignment="1">
      <alignment horizontal="center" vertical="center"/>
    </xf>
    <xf numFmtId="14" fontId="6" fillId="7" borderId="2" xfId="0" quotePrefix="1" applyNumberFormat="1" applyFont="1" applyFill="1" applyBorder="1" applyAlignment="1">
      <alignment horizontal="center" vertical="center" wrapText="1"/>
    </xf>
    <xf numFmtId="165" fontId="6" fillId="7" borderId="2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10" borderId="2" xfId="0" applyNumberFormat="1" applyFont="1" applyFill="1" applyBorder="1" applyAlignment="1">
      <alignment horizontal="right" vertical="center"/>
    </xf>
    <xf numFmtId="167" fontId="16" fillId="9" borderId="2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167" fontId="6" fillId="0" borderId="4" xfId="0" applyNumberFormat="1" applyFont="1" applyBorder="1" applyAlignment="1">
      <alignment horizontal="right" vertical="center"/>
    </xf>
    <xf numFmtId="167" fontId="6" fillId="0" borderId="13" xfId="0" applyNumberFormat="1" applyFont="1" applyBorder="1" applyAlignment="1">
      <alignment horizontal="right" vertical="center"/>
    </xf>
    <xf numFmtId="167" fontId="6" fillId="0" borderId="7" xfId="0" applyNumberFormat="1" applyFont="1" applyBorder="1" applyAlignment="1">
      <alignment horizontal="right" vertical="center" wrapText="1"/>
    </xf>
    <xf numFmtId="167" fontId="6" fillId="0" borderId="9" xfId="0" applyNumberFormat="1" applyFont="1" applyBorder="1" applyAlignment="1">
      <alignment horizontal="right" vertical="center"/>
    </xf>
    <xf numFmtId="167" fontId="6" fillId="0" borderId="5" xfId="0" applyNumberFormat="1" applyFont="1" applyBorder="1" applyAlignment="1">
      <alignment horizontal="right" vertical="center" wrapText="1"/>
    </xf>
    <xf numFmtId="167" fontId="6" fillId="0" borderId="2" xfId="0" applyNumberFormat="1" applyFont="1" applyBorder="1" applyAlignment="1">
      <alignment horizontal="right" vertical="center" wrapText="1"/>
    </xf>
    <xf numFmtId="167" fontId="6" fillId="2" borderId="2" xfId="0" applyNumberFormat="1" applyFont="1" applyFill="1" applyBorder="1" applyAlignment="1">
      <alignment horizontal="right" vertical="center" wrapText="1"/>
    </xf>
    <xf numFmtId="167" fontId="6" fillId="2" borderId="5" xfId="0" applyNumberFormat="1" applyFont="1" applyFill="1" applyBorder="1" applyAlignment="1">
      <alignment horizontal="right" vertical="center" wrapText="1"/>
    </xf>
    <xf numFmtId="167" fontId="6" fillId="7" borderId="2" xfId="0" applyNumberFormat="1" applyFont="1" applyFill="1" applyBorder="1" applyAlignment="1">
      <alignment horizontal="right" vertical="center" wrapText="1"/>
    </xf>
    <xf numFmtId="167" fontId="6" fillId="10" borderId="0" xfId="0" applyNumberFormat="1" applyFont="1" applyFill="1" applyAlignment="1">
      <alignment horizontal="right" vertical="center"/>
    </xf>
    <xf numFmtId="167" fontId="6" fillId="10" borderId="5" xfId="0" applyNumberFormat="1" applyFont="1" applyFill="1" applyBorder="1" applyAlignment="1">
      <alignment horizontal="right" vertical="center" wrapText="1"/>
    </xf>
    <xf numFmtId="14" fontId="9" fillId="6" borderId="2" xfId="0" applyNumberFormat="1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wrapText="1"/>
    </xf>
    <xf numFmtId="14" fontId="6" fillId="6" borderId="2" xfId="0" quotePrefix="1" applyNumberFormat="1" applyFont="1" applyFill="1" applyBorder="1" applyAlignment="1">
      <alignment horizontal="center" vertical="center"/>
    </xf>
    <xf numFmtId="167" fontId="6" fillId="6" borderId="2" xfId="0" applyNumberFormat="1" applyFont="1" applyFill="1" applyBorder="1" applyAlignment="1">
      <alignment horizontal="right" vertical="center" wrapText="1"/>
    </xf>
    <xf numFmtId="165" fontId="6" fillId="6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justify" vertical="center"/>
    </xf>
    <xf numFmtId="14" fontId="9" fillId="6" borderId="0" xfId="0" applyNumberFormat="1" applyFont="1" applyFill="1" applyAlignment="1">
      <alignment vertical="center" wrapText="1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left" wrapText="1"/>
    </xf>
    <xf numFmtId="14" fontId="6" fillId="6" borderId="0" xfId="0" quotePrefix="1" applyNumberFormat="1" applyFont="1" applyFill="1" applyAlignment="1">
      <alignment horizontal="center" vertical="center"/>
    </xf>
    <xf numFmtId="167" fontId="6" fillId="6" borderId="0" xfId="0" applyNumberFormat="1" applyFont="1" applyFill="1" applyAlignment="1">
      <alignment horizontal="right" vertical="center" wrapText="1"/>
    </xf>
    <xf numFmtId="14" fontId="7" fillId="6" borderId="0" xfId="0" applyNumberFormat="1" applyFont="1" applyFill="1" applyAlignment="1">
      <alignment horizontal="center" wrapText="1"/>
    </xf>
    <xf numFmtId="0" fontId="11" fillId="6" borderId="0" xfId="0" applyFont="1" applyFill="1"/>
    <xf numFmtId="165" fontId="9" fillId="6" borderId="0" xfId="0" applyNumberFormat="1" applyFont="1" applyFill="1" applyAlignment="1">
      <alignment horizontal="right" vertical="center" wrapText="1"/>
    </xf>
    <xf numFmtId="166" fontId="6" fillId="6" borderId="0" xfId="0" applyNumberFormat="1" applyFont="1" applyFill="1"/>
    <xf numFmtId="0" fontId="6" fillId="6" borderId="0" xfId="0" applyFont="1" applyFill="1" applyAlignment="1">
      <alignment horizontal="center" vertical="center"/>
    </xf>
    <xf numFmtId="164" fontId="20" fillId="11" borderId="2" xfId="0" applyNumberFormat="1" applyFont="1" applyFill="1" applyBorder="1"/>
    <xf numFmtId="0" fontId="19" fillId="11" borderId="2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justify" vertical="center"/>
    </xf>
    <xf numFmtId="0" fontId="1" fillId="0" borderId="4" xfId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1" fillId="6" borderId="4" xfId="0" applyFont="1" applyFill="1" applyBorder="1"/>
    <xf numFmtId="0" fontId="11" fillId="6" borderId="6" xfId="0" applyFont="1" applyFill="1" applyBorder="1"/>
    <xf numFmtId="0" fontId="11" fillId="6" borderId="5" xfId="0" applyFont="1" applyFill="1" applyBorder="1"/>
    <xf numFmtId="0" fontId="11" fillId="0" borderId="3" xfId="0" applyFont="1" applyBorder="1"/>
    <xf numFmtId="0" fontId="21" fillId="0" borderId="0" xfId="0" applyFont="1" applyAlignment="1">
      <alignment horizontal="justify" vertical="center"/>
    </xf>
    <xf numFmtId="167" fontId="22" fillId="0" borderId="2" xfId="0" applyNumberFormat="1" applyFont="1" applyBorder="1" applyAlignment="1">
      <alignment horizontal="right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9" fontId="14" fillId="8" borderId="10" xfId="0" applyNumberFormat="1" applyFont="1" applyFill="1" applyBorder="1" applyAlignment="1">
      <alignment horizontal="center"/>
    </xf>
    <xf numFmtId="0" fontId="19" fillId="11" borderId="14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wrapText="1"/>
    </xf>
    <xf numFmtId="14" fontId="7" fillId="0" borderId="15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14" fillId="9" borderId="14" xfId="0" applyNumberFormat="1" applyFont="1" applyFill="1" applyBorder="1" applyAlignment="1">
      <alignment horizontal="center" vertical="center" wrapText="1"/>
    </xf>
    <xf numFmtId="164" fontId="14" fillId="9" borderId="10" xfId="0" applyNumberFormat="1" applyFont="1" applyFill="1" applyBorder="1" applyAlignment="1">
      <alignment horizontal="center" vertical="center" wrapText="1"/>
    </xf>
    <xf numFmtId="164" fontId="14" fillId="9" borderId="3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9" fontId="14" fillId="8" borderId="0" xfId="0" applyNumberFormat="1" applyFont="1" applyFill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4" xfId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167" fontId="6" fillId="0" borderId="4" xfId="0" applyNumberFormat="1" applyFont="1" applyBorder="1" applyAlignment="1">
      <alignment horizontal="right" vertical="center" wrapText="1"/>
    </xf>
    <xf numFmtId="167" fontId="6" fillId="0" borderId="6" xfId="0" applyNumberFormat="1" applyFont="1" applyBorder="1" applyAlignment="1">
      <alignment horizontal="right" vertical="center" wrapText="1"/>
    </xf>
    <xf numFmtId="167" fontId="6" fillId="0" borderId="5" xfId="0" applyNumberFormat="1" applyFont="1" applyBorder="1" applyAlignment="1">
      <alignment horizontal="right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4" fontId="6" fillId="0" borderId="4" xfId="0" quotePrefix="1" applyNumberFormat="1" applyFont="1" applyBorder="1" applyAlignment="1">
      <alignment horizontal="center" vertical="center"/>
    </xf>
    <xf numFmtId="14" fontId="6" fillId="0" borderId="6" xfId="0" quotePrefix="1" applyNumberFormat="1" applyFont="1" applyBorder="1" applyAlignment="1">
      <alignment horizontal="center" vertical="center"/>
    </xf>
    <xf numFmtId="14" fontId="6" fillId="0" borderId="5" xfId="0" quotePrefix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mercialisti.re.it/amministrazione-trasparente/bandi-di-gara-e-contratti/20_01_2025_pec/" TargetMode="External"/><Relationship Id="rId13" Type="http://schemas.openxmlformats.org/officeDocument/2006/relationships/hyperlink" Target="https://www.commercialisti.re.it/amministrazione-trasparente/bandi-di-gara-e-contratti/20_1_2025_sigilli/" TargetMode="External"/><Relationship Id="rId18" Type="http://schemas.openxmlformats.org/officeDocument/2006/relationships/hyperlink" Target="https://www.commercialisti.re.it/amministrazione-trasparente/bandi-di-gara-e-contratti/23-05-2025_newsletter/" TargetMode="External"/><Relationship Id="rId26" Type="http://schemas.openxmlformats.org/officeDocument/2006/relationships/hyperlink" Target="https://www.commercialisti.re.it/amministrazione-trasparente/bandi-di-gara-e-contratti/08_09_2025_contabilita_2026/" TargetMode="External"/><Relationship Id="rId3" Type="http://schemas.openxmlformats.org/officeDocument/2006/relationships/hyperlink" Target="https://www.commercialisti.re.it/amministrazione-trasparente/bandi-di-gara-e-contratti/20_01_2025_tesserini/" TargetMode="External"/><Relationship Id="rId21" Type="http://schemas.openxmlformats.org/officeDocument/2006/relationships/hyperlink" Target="https://www.commercialisti.re.it/amministrazione-trasparente/bandi-di-gara-e-contratti/28_05_2025_fotografo_ev_30_05_2025/" TargetMode="External"/><Relationship Id="rId7" Type="http://schemas.openxmlformats.org/officeDocument/2006/relationships/hyperlink" Target="https://www.commercialisti.re.it/amministrazione-trasparente/bandi-di-gara-e-contratti/20_01_2025_polizza_consiglieri/" TargetMode="External"/><Relationship Id="rId12" Type="http://schemas.openxmlformats.org/officeDocument/2006/relationships/hyperlink" Target="https://www.commercialisti.re.it/amministrazione-trasparente/bandi-di-gara-e-contratti/20_01_2025_installazione_campanello/" TargetMode="External"/><Relationship Id="rId17" Type="http://schemas.openxmlformats.org/officeDocument/2006/relationships/hyperlink" Target="https://www.commercialisti.re.it/amministrazione-trasparente/bandi-di-gara-e-contratti/05_03_2025_sale_2025/" TargetMode="External"/><Relationship Id="rId25" Type="http://schemas.openxmlformats.org/officeDocument/2006/relationships/hyperlink" Target="https://www.commercialisti.re.it/amministrazione-trasparente/bandi-di-gara-e-contratti/08_09_2025_tec_21_11/" TargetMode="External"/><Relationship Id="rId2" Type="http://schemas.openxmlformats.org/officeDocument/2006/relationships/hyperlink" Target="https://www.commercialisti.re.it/amministrazione-trasparente/bandi-di-gara-e-contratti/20_01_2025_albounico/" TargetMode="External"/><Relationship Id="rId16" Type="http://schemas.openxmlformats.org/officeDocument/2006/relationships/hyperlink" Target="https://www.commercialisti.re.it/amministrazione-trasparente/bandi-di-gara-e-contratti/12_02_2025_servizi_2025/" TargetMode="External"/><Relationship Id="rId20" Type="http://schemas.openxmlformats.org/officeDocument/2006/relationships/hyperlink" Target="https://www.commercialisti.re.it/amministrazione-trasparente/bandi-di-gara-e-contratti/23-05-2025-tecnico-evento-300525/" TargetMode="External"/><Relationship Id="rId1" Type="http://schemas.openxmlformats.org/officeDocument/2006/relationships/hyperlink" Target="https://www.commercialisti.re.it/amministrazione-trasparente/bandi-di-gara-e-contratti/27_11_2024_software_contabilita_2025/" TargetMode="External"/><Relationship Id="rId6" Type="http://schemas.openxmlformats.org/officeDocument/2006/relationships/hyperlink" Target="https://www.commercialisti.re.it/amministrazione-trasparente/bandi-di-gara-e-contratti/20_01_2025_assicurazione_sede/" TargetMode="External"/><Relationship Id="rId11" Type="http://schemas.openxmlformats.org/officeDocument/2006/relationships/hyperlink" Target="https://www.commercialisti.re.it/amministrazione-trasparente/bandi-di-gara-e-contratti/20_01_2025_fornitura_protezioni_pareti/" TargetMode="External"/><Relationship Id="rId24" Type="http://schemas.openxmlformats.org/officeDocument/2006/relationships/hyperlink" Target="https://www.commercialisti.re.it/amministrazione-trasparente/bandi-di-gara-e-contratti/01_08_2025_pulizie_sede/" TargetMode="External"/><Relationship Id="rId5" Type="http://schemas.openxmlformats.org/officeDocument/2006/relationships/hyperlink" Target="https://www.commercialisti.re.it/amministrazione-trasparente/bandi-di-gara-e-contratti/20_01_2025_pagopa_conservazione/" TargetMode="External"/><Relationship Id="rId15" Type="http://schemas.openxmlformats.org/officeDocument/2006/relationships/hyperlink" Target="https://www.commercialisti.re.it/amministrazione-trasparente/bandi-di-gara-e-contratti/22_01_2025_sala_convegni_2025/" TargetMode="External"/><Relationship Id="rId23" Type="http://schemas.openxmlformats.org/officeDocument/2006/relationships/hyperlink" Target="https://www.commercialisti.re.it/amministrazione-trasparente/bandi-di-gara-e-contratti/25_07_2025_manutenzione_citofono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commercialisti.re.it/amministrazione-trasparente/bandi-di-gara-e-contratti/20_01_2025_manutenzione_estintori/" TargetMode="External"/><Relationship Id="rId19" Type="http://schemas.openxmlformats.org/officeDocument/2006/relationships/hyperlink" Target="https://www.commercialisti.re.it/amministrazione-trasparente/bandi-di-gara-e-contratti/23-05-2025-ufficio-stampa/" TargetMode="External"/><Relationship Id="rId4" Type="http://schemas.openxmlformats.org/officeDocument/2006/relationships/hyperlink" Target="https://www.commercialisti.re.it/amministrazione-trasparente/bandi-di-gara-e-contratti/20_01_2025_cancelleria/" TargetMode="External"/><Relationship Id="rId9" Type="http://schemas.openxmlformats.org/officeDocument/2006/relationships/hyperlink" Target="https://www.commercialisti.re.it/amministrazione-trasparente/bandi-di-gara-e-contratti/20_01_2025_firme_digitali/" TargetMode="External"/><Relationship Id="rId14" Type="http://schemas.openxmlformats.org/officeDocument/2006/relationships/hyperlink" Target="https://www.commercialisti.re.it/amministrazione-trasparente/bandi-di-gara-e-contratti/22_01_2025_sito_odcec/" TargetMode="External"/><Relationship Id="rId22" Type="http://schemas.openxmlformats.org/officeDocument/2006/relationships/hyperlink" Target="https://www.commercialisti.re.it/amministrazione-trasparente/bandi-di-gara-e-contratti/05_06_2025_servizio_telereggio/" TargetMode="External"/><Relationship Id="rId27" Type="http://schemas.openxmlformats.org/officeDocument/2006/relationships/hyperlink" Target="https://www.commercialisti.re.it/amministrazione-trasparente/bandi-di-gara-e-contratti/25_02_2025_pubb_media_201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opLeftCell="A2" zoomScale="85" zoomScaleNormal="85" workbookViewId="0">
      <pane ySplit="1" topLeftCell="A6" activePane="bottomLeft" state="frozen"/>
      <selection activeCell="A2" sqref="A2"/>
      <selection pane="bottomLeft" activeCell="C15" sqref="C15"/>
    </sheetView>
  </sheetViews>
  <sheetFormatPr defaultColWidth="8.88671875" defaultRowHeight="14.4" x14ac:dyDescent="0.3"/>
  <cols>
    <col min="1" max="1" width="10.6640625" style="25" customWidth="1"/>
    <col min="2" max="2" width="12" style="20" customWidth="1"/>
    <col min="3" max="3" width="38.33203125" style="26" customWidth="1"/>
    <col min="4" max="4" width="38.6640625" style="29" customWidth="1"/>
    <col min="5" max="5" width="15.33203125" style="31" customWidth="1"/>
    <col min="6" max="7" width="11.5546875" style="3" customWidth="1"/>
    <col min="8" max="8" width="12.109375" style="167" customWidth="1"/>
    <col min="9" max="10" width="12.88671875" style="4" customWidth="1"/>
    <col min="11" max="11" width="32.6640625" style="1" hidden="1" customWidth="1"/>
    <col min="12" max="12" width="21.33203125" style="92" customWidth="1"/>
    <col min="13" max="13" width="21.33203125" style="81" customWidth="1"/>
    <col min="14" max="14" width="16.88671875" style="36" hidden="1" customWidth="1"/>
    <col min="15" max="15" width="16.88671875" style="36" customWidth="1"/>
    <col min="16" max="16" width="37.88671875" style="3" customWidth="1"/>
    <col min="17" max="17" width="8.88671875" style="2"/>
    <col min="18" max="18" width="66.44140625" style="2" customWidth="1"/>
    <col min="19" max="16384" width="8.88671875" style="2"/>
  </cols>
  <sheetData>
    <row r="1" spans="1:18" x14ac:dyDescent="0.3">
      <c r="A1" s="237" t="s">
        <v>0</v>
      </c>
      <c r="B1" s="237"/>
      <c r="C1" s="237"/>
      <c r="D1" s="237"/>
      <c r="E1" s="237"/>
      <c r="F1" s="238" t="s">
        <v>1</v>
      </c>
      <c r="G1" s="238"/>
      <c r="H1" s="238"/>
    </row>
    <row r="2" spans="1:18" ht="43.2" x14ac:dyDescent="0.3">
      <c r="A2" s="153" t="s">
        <v>2</v>
      </c>
      <c r="B2" s="143" t="s">
        <v>3</v>
      </c>
      <c r="C2" s="144" t="s">
        <v>4</v>
      </c>
      <c r="D2" s="146" t="s">
        <v>5</v>
      </c>
      <c r="E2" s="145" t="s">
        <v>6</v>
      </c>
      <c r="F2" s="146" t="s">
        <v>7</v>
      </c>
      <c r="G2" s="146" t="s">
        <v>71</v>
      </c>
      <c r="H2" s="169" t="s">
        <v>8</v>
      </c>
      <c r="I2" s="152" t="s">
        <v>9</v>
      </c>
      <c r="J2" s="147" t="s">
        <v>326</v>
      </c>
      <c r="K2" s="148" t="s">
        <v>10</v>
      </c>
      <c r="L2" s="149" t="s">
        <v>325</v>
      </c>
      <c r="M2" s="150" t="s">
        <v>358</v>
      </c>
      <c r="N2" s="151" t="s">
        <v>328</v>
      </c>
      <c r="O2" s="151" t="s">
        <v>359</v>
      </c>
      <c r="P2" s="152" t="s">
        <v>324</v>
      </c>
      <c r="Q2" s="152" t="s">
        <v>11</v>
      </c>
      <c r="R2" s="152" t="s">
        <v>12</v>
      </c>
    </row>
    <row r="3" spans="1:18" x14ac:dyDescent="0.3">
      <c r="A3" s="241" t="s">
        <v>329</v>
      </c>
      <c r="B3" s="242"/>
      <c r="C3" s="242"/>
      <c r="D3" s="242"/>
      <c r="E3" s="242"/>
      <c r="F3" s="242"/>
      <c r="G3" s="242"/>
      <c r="H3" s="243"/>
      <c r="I3" s="152"/>
      <c r="J3" s="147"/>
      <c r="K3" s="148"/>
      <c r="L3" s="149"/>
      <c r="M3" s="154"/>
      <c r="N3" s="151"/>
      <c r="O3" s="151"/>
      <c r="P3" s="152"/>
      <c r="Q3" s="147"/>
      <c r="R3" s="152"/>
    </row>
    <row r="4" spans="1:18" ht="43.2" customHeight="1" x14ac:dyDescent="0.3">
      <c r="A4" s="71">
        <v>45700</v>
      </c>
      <c r="B4" s="121" t="s">
        <v>132</v>
      </c>
      <c r="C4" s="122" t="s">
        <v>129</v>
      </c>
      <c r="D4" s="123" t="s">
        <v>13</v>
      </c>
      <c r="E4" s="124" t="s">
        <v>14</v>
      </c>
      <c r="F4" s="76">
        <v>46022</v>
      </c>
      <c r="G4" s="76" t="s">
        <v>131</v>
      </c>
      <c r="H4" s="168">
        <v>50000</v>
      </c>
      <c r="I4" s="5" t="s">
        <v>15</v>
      </c>
      <c r="J4" s="9" t="s">
        <v>261</v>
      </c>
      <c r="K4" s="34" t="s">
        <v>130</v>
      </c>
      <c r="L4" s="93">
        <v>50000</v>
      </c>
      <c r="M4" s="82">
        <v>46013</v>
      </c>
      <c r="N4" s="35"/>
      <c r="O4" s="35"/>
      <c r="P4" s="41" t="s">
        <v>316</v>
      </c>
      <c r="Q4" s="16" t="s">
        <v>128</v>
      </c>
      <c r="R4" s="12"/>
    </row>
    <row r="5" spans="1:18" ht="30" customHeight="1" x14ac:dyDescent="0.3">
      <c r="A5" s="71">
        <v>45677</v>
      </c>
      <c r="B5" s="125" t="s">
        <v>85</v>
      </c>
      <c r="C5" s="126" t="s">
        <v>62</v>
      </c>
      <c r="D5" s="127" t="s">
        <v>16</v>
      </c>
      <c r="E5" s="119" t="s">
        <v>14</v>
      </c>
      <c r="F5" s="76">
        <v>46022</v>
      </c>
      <c r="G5" s="128" t="s">
        <v>201</v>
      </c>
      <c r="H5" s="170">
        <v>320</v>
      </c>
      <c r="I5" s="5">
        <v>45735</v>
      </c>
      <c r="J5" s="13" t="s">
        <v>229</v>
      </c>
      <c r="K5" s="35" t="s">
        <v>84</v>
      </c>
      <c r="L5" s="94">
        <f>90.5+116</f>
        <v>206.5</v>
      </c>
      <c r="M5" s="83">
        <v>45959</v>
      </c>
      <c r="N5" s="38"/>
      <c r="O5" s="38"/>
      <c r="P5" s="101" t="s">
        <v>317</v>
      </c>
      <c r="Q5" s="16" t="s">
        <v>72</v>
      </c>
      <c r="R5" s="12"/>
    </row>
    <row r="6" spans="1:18" ht="43.95" customHeight="1" x14ac:dyDescent="0.3">
      <c r="A6" s="71">
        <v>45623</v>
      </c>
      <c r="B6" s="129" t="s">
        <v>19</v>
      </c>
      <c r="C6" s="77" t="s">
        <v>20</v>
      </c>
      <c r="D6" s="127" t="s">
        <v>17</v>
      </c>
      <c r="E6" s="130" t="s">
        <v>18</v>
      </c>
      <c r="F6" s="76">
        <v>46022</v>
      </c>
      <c r="G6" s="131" t="s">
        <v>86</v>
      </c>
      <c r="H6" s="171">
        <v>1765</v>
      </c>
      <c r="I6" s="8">
        <v>45671</v>
      </c>
      <c r="J6" s="10">
        <v>45835</v>
      </c>
      <c r="K6" s="35" t="s">
        <v>21</v>
      </c>
      <c r="L6" s="93">
        <v>1765</v>
      </c>
      <c r="M6" s="84">
        <v>45741</v>
      </c>
      <c r="N6" s="39"/>
      <c r="O6" s="39"/>
      <c r="P6" s="101" t="s">
        <v>317</v>
      </c>
      <c r="Q6" s="16" t="s">
        <v>22</v>
      </c>
      <c r="R6" s="12"/>
    </row>
    <row r="7" spans="1:18" ht="46.95" customHeight="1" x14ac:dyDescent="0.3">
      <c r="A7" s="71">
        <v>45677</v>
      </c>
      <c r="B7" s="129" t="s">
        <v>88</v>
      </c>
      <c r="C7" s="132" t="s">
        <v>61</v>
      </c>
      <c r="D7" s="127" t="s">
        <v>23</v>
      </c>
      <c r="E7" s="120" t="s">
        <v>14</v>
      </c>
      <c r="F7" s="76">
        <v>46022</v>
      </c>
      <c r="G7" s="133" t="s">
        <v>86</v>
      </c>
      <c r="H7" s="166">
        <v>4990</v>
      </c>
      <c r="I7" s="5">
        <v>45727</v>
      </c>
      <c r="J7" s="13" t="s">
        <v>231</v>
      </c>
      <c r="K7" s="35" t="s">
        <v>87</v>
      </c>
      <c r="L7" s="95">
        <f>1256.04+1256.04+1256.04+1256.04</f>
        <v>5024.16</v>
      </c>
      <c r="M7" s="85">
        <v>45959</v>
      </c>
      <c r="N7" s="37"/>
      <c r="O7" s="37"/>
      <c r="P7" s="101" t="s">
        <v>317</v>
      </c>
      <c r="Q7" s="16" t="s">
        <v>73</v>
      </c>
      <c r="R7" s="12"/>
    </row>
    <row r="8" spans="1:18" ht="28.5" customHeight="1" x14ac:dyDescent="0.3">
      <c r="A8" s="71">
        <v>45677</v>
      </c>
      <c r="B8" s="129" t="s">
        <v>91</v>
      </c>
      <c r="C8" s="132" t="s">
        <v>63</v>
      </c>
      <c r="D8" s="127" t="s">
        <v>23</v>
      </c>
      <c r="E8" s="120" t="s">
        <v>14</v>
      </c>
      <c r="F8" s="76">
        <v>46022</v>
      </c>
      <c r="G8" s="133" t="s">
        <v>89</v>
      </c>
      <c r="H8" s="166">
        <v>250</v>
      </c>
      <c r="I8" s="5"/>
      <c r="J8" s="9">
        <v>45827</v>
      </c>
      <c r="K8" s="35" t="s">
        <v>90</v>
      </c>
      <c r="L8" s="93">
        <v>86</v>
      </c>
      <c r="M8" s="86">
        <v>45770</v>
      </c>
      <c r="N8" s="37"/>
      <c r="O8" s="37"/>
      <c r="P8" s="101" t="s">
        <v>317</v>
      </c>
      <c r="Q8" s="16" t="s">
        <v>74</v>
      </c>
      <c r="R8" s="12"/>
    </row>
    <row r="9" spans="1:18" ht="28.8" x14ac:dyDescent="0.3">
      <c r="A9" s="71">
        <v>45677</v>
      </c>
      <c r="B9" s="129" t="s">
        <v>94</v>
      </c>
      <c r="C9" s="134" t="s">
        <v>66</v>
      </c>
      <c r="D9" s="28" t="s">
        <v>24</v>
      </c>
      <c r="E9" s="120" t="s">
        <v>14</v>
      </c>
      <c r="F9" s="76">
        <v>46022</v>
      </c>
      <c r="G9" s="76" t="s">
        <v>92</v>
      </c>
      <c r="H9" s="166">
        <v>500</v>
      </c>
      <c r="I9" s="5">
        <v>45727</v>
      </c>
      <c r="J9" s="13" t="s">
        <v>230</v>
      </c>
      <c r="K9" s="35" t="s">
        <v>93</v>
      </c>
      <c r="L9" s="93">
        <f>102.39+131.55</f>
        <v>233.94</v>
      </c>
      <c r="M9" s="86">
        <v>45959</v>
      </c>
      <c r="N9" s="37"/>
      <c r="O9" s="37"/>
      <c r="P9" s="101" t="s">
        <v>317</v>
      </c>
      <c r="Q9" s="16" t="s">
        <v>75</v>
      </c>
      <c r="R9" s="12"/>
    </row>
    <row r="10" spans="1:18" ht="28.8" x14ac:dyDescent="0.3">
      <c r="A10" s="71">
        <v>45677</v>
      </c>
      <c r="B10" s="129" t="s">
        <v>101</v>
      </c>
      <c r="C10" s="134" t="s">
        <v>70</v>
      </c>
      <c r="D10" s="28" t="s">
        <v>25</v>
      </c>
      <c r="E10" s="120" t="s">
        <v>14</v>
      </c>
      <c r="F10" s="76">
        <v>46022</v>
      </c>
      <c r="G10" s="133" t="s">
        <v>86</v>
      </c>
      <c r="H10" s="166">
        <v>800</v>
      </c>
      <c r="I10" s="5" t="s">
        <v>234</v>
      </c>
      <c r="J10" s="9" t="s">
        <v>247</v>
      </c>
      <c r="K10" s="35" t="s">
        <v>95</v>
      </c>
      <c r="L10" s="93">
        <v>660</v>
      </c>
      <c r="M10" s="86">
        <v>45988</v>
      </c>
      <c r="N10" s="37"/>
      <c r="O10" s="37"/>
      <c r="P10" s="101" t="s">
        <v>317</v>
      </c>
      <c r="Q10" s="16" t="s">
        <v>76</v>
      </c>
      <c r="R10" s="12"/>
    </row>
    <row r="11" spans="1:18" ht="28.8" x14ac:dyDescent="0.3">
      <c r="A11" s="71">
        <v>45677</v>
      </c>
      <c r="B11" s="129" t="s">
        <v>98</v>
      </c>
      <c r="C11" s="122" t="s">
        <v>68</v>
      </c>
      <c r="D11" s="28" t="s">
        <v>26</v>
      </c>
      <c r="E11" s="120" t="s">
        <v>14</v>
      </c>
      <c r="F11" s="76">
        <v>46022</v>
      </c>
      <c r="G11" s="133" t="s">
        <v>96</v>
      </c>
      <c r="H11" s="166">
        <v>1000</v>
      </c>
      <c r="I11" s="5"/>
      <c r="J11" s="9" t="s">
        <v>143</v>
      </c>
      <c r="K11" s="35" t="s">
        <v>97</v>
      </c>
      <c r="L11" s="98">
        <v>945</v>
      </c>
      <c r="M11" s="86">
        <v>45751</v>
      </c>
      <c r="N11" s="37"/>
      <c r="O11" s="37"/>
      <c r="P11" s="101" t="s">
        <v>317</v>
      </c>
      <c r="Q11" s="16" t="s">
        <v>77</v>
      </c>
      <c r="R11" s="12"/>
    </row>
    <row r="12" spans="1:18" ht="28.8" x14ac:dyDescent="0.3">
      <c r="A12" s="71">
        <v>45677</v>
      </c>
      <c r="B12" s="129" t="s">
        <v>100</v>
      </c>
      <c r="C12" s="122" t="s">
        <v>67</v>
      </c>
      <c r="D12" s="28" t="s">
        <v>26</v>
      </c>
      <c r="E12" s="135" t="s">
        <v>14</v>
      </c>
      <c r="F12" s="76">
        <v>46022</v>
      </c>
      <c r="G12" s="136" t="s">
        <v>96</v>
      </c>
      <c r="H12" s="172">
        <v>2000</v>
      </c>
      <c r="I12" s="5">
        <v>45776</v>
      </c>
      <c r="J12" s="9" t="s">
        <v>143</v>
      </c>
      <c r="K12" s="35" t="s">
        <v>99</v>
      </c>
      <c r="L12" s="98">
        <v>1720.01</v>
      </c>
      <c r="M12" s="83">
        <v>45751</v>
      </c>
      <c r="N12" s="38"/>
      <c r="O12" s="213"/>
      <c r="P12" s="101" t="s">
        <v>317</v>
      </c>
      <c r="Q12" s="16" t="s">
        <v>78</v>
      </c>
      <c r="R12" s="12"/>
    </row>
    <row r="13" spans="1:18" ht="58.95" customHeight="1" x14ac:dyDescent="0.3">
      <c r="A13" s="71">
        <v>45677</v>
      </c>
      <c r="B13" s="129" t="s">
        <v>104</v>
      </c>
      <c r="C13" s="122" t="s">
        <v>64</v>
      </c>
      <c r="D13" s="239" t="s">
        <v>27</v>
      </c>
      <c r="E13" s="135" t="s">
        <v>14</v>
      </c>
      <c r="F13" s="76">
        <v>46022</v>
      </c>
      <c r="G13" s="137" t="s">
        <v>102</v>
      </c>
      <c r="H13" s="173" t="s">
        <v>239</v>
      </c>
      <c r="I13" s="5">
        <v>45728</v>
      </c>
      <c r="J13" s="235" t="s">
        <v>246</v>
      </c>
      <c r="K13" s="35" t="s">
        <v>103</v>
      </c>
      <c r="L13" s="98">
        <f>190+250</f>
        <v>440</v>
      </c>
      <c r="M13" s="86">
        <v>45988</v>
      </c>
      <c r="N13" s="37"/>
      <c r="O13" s="37"/>
      <c r="P13" s="41" t="s">
        <v>318</v>
      </c>
      <c r="Q13" s="16" t="s">
        <v>80</v>
      </c>
      <c r="R13" s="12"/>
    </row>
    <row r="14" spans="1:18" ht="46.95" customHeight="1" thickBot="1" x14ac:dyDescent="0.35">
      <c r="A14" s="71">
        <v>45677</v>
      </c>
      <c r="B14" s="138" t="s">
        <v>107</v>
      </c>
      <c r="C14" s="134" t="s">
        <v>65</v>
      </c>
      <c r="D14" s="240"/>
      <c r="E14" s="135" t="s">
        <v>14</v>
      </c>
      <c r="F14" s="76">
        <v>46022</v>
      </c>
      <c r="G14" s="139" t="s">
        <v>105</v>
      </c>
      <c r="H14" s="174">
        <v>250</v>
      </c>
      <c r="I14" s="5">
        <v>45728</v>
      </c>
      <c r="J14" s="236"/>
      <c r="K14" s="35" t="s">
        <v>106</v>
      </c>
      <c r="L14" s="98">
        <f>156+78</f>
        <v>234</v>
      </c>
      <c r="M14" s="86">
        <v>45988</v>
      </c>
      <c r="N14" s="37"/>
      <c r="O14" s="37"/>
      <c r="P14" s="101" t="s">
        <v>317</v>
      </c>
      <c r="Q14" s="16" t="s">
        <v>79</v>
      </c>
      <c r="R14" s="12"/>
    </row>
    <row r="15" spans="1:18" ht="42" customHeight="1" x14ac:dyDescent="0.3">
      <c r="A15" s="22">
        <v>45741</v>
      </c>
      <c r="B15" s="17" t="s">
        <v>161</v>
      </c>
      <c r="C15" s="19" t="s">
        <v>148</v>
      </c>
      <c r="D15" s="27" t="s">
        <v>152</v>
      </c>
      <c r="E15" s="59" t="s">
        <v>18</v>
      </c>
      <c r="F15" s="7">
        <v>46189</v>
      </c>
      <c r="G15" s="50" t="s">
        <v>105</v>
      </c>
      <c r="H15" s="165">
        <v>180</v>
      </c>
      <c r="I15" s="13" t="s">
        <v>168</v>
      </c>
      <c r="J15" s="10" t="s">
        <v>169</v>
      </c>
      <c r="K15" s="11" t="s">
        <v>160</v>
      </c>
      <c r="L15" s="95">
        <v>180</v>
      </c>
      <c r="M15" s="85">
        <v>46177</v>
      </c>
      <c r="N15" s="39"/>
      <c r="O15" s="39"/>
      <c r="P15" s="32" t="s">
        <v>208</v>
      </c>
      <c r="Q15" s="16" t="s">
        <v>153</v>
      </c>
      <c r="R15" s="12"/>
    </row>
    <row r="16" spans="1:18" ht="33" customHeight="1" x14ac:dyDescent="0.3">
      <c r="A16" s="264">
        <v>45713</v>
      </c>
      <c r="B16" s="232" t="s">
        <v>136</v>
      </c>
      <c r="C16" s="229" t="s">
        <v>133</v>
      </c>
      <c r="D16" s="28" t="s">
        <v>28</v>
      </c>
      <c r="E16" s="223" t="s">
        <v>14</v>
      </c>
      <c r="F16" s="273">
        <v>46022</v>
      </c>
      <c r="G16" s="273"/>
      <c r="H16" s="267">
        <v>4800</v>
      </c>
      <c r="I16" s="5">
        <v>45721</v>
      </c>
      <c r="J16" s="13" t="s">
        <v>248</v>
      </c>
      <c r="K16" s="254" t="s">
        <v>135</v>
      </c>
      <c r="L16" s="95">
        <f>500+450+450+450</f>
        <v>1850</v>
      </c>
      <c r="M16" s="87">
        <v>46051</v>
      </c>
      <c r="N16" s="251"/>
      <c r="O16" s="207"/>
      <c r="P16" s="270" t="s">
        <v>317</v>
      </c>
      <c r="Q16" s="255" t="s">
        <v>134</v>
      </c>
      <c r="R16" s="12"/>
    </row>
    <row r="17" spans="1:18" ht="33" customHeight="1" x14ac:dyDescent="0.3">
      <c r="A17" s="265"/>
      <c r="B17" s="233"/>
      <c r="C17" s="230"/>
      <c r="D17" s="28" t="s">
        <v>29</v>
      </c>
      <c r="E17" s="276"/>
      <c r="F17" s="274"/>
      <c r="G17" s="274"/>
      <c r="H17" s="268"/>
      <c r="I17" s="5">
        <v>45726</v>
      </c>
      <c r="J17" s="9" t="s">
        <v>342</v>
      </c>
      <c r="K17" s="252"/>
      <c r="L17" s="95">
        <f>257+257</f>
        <v>514</v>
      </c>
      <c r="M17" s="88">
        <v>46078</v>
      </c>
      <c r="N17" s="252"/>
      <c r="O17" s="208"/>
      <c r="P17" s="271"/>
      <c r="Q17" s="256"/>
      <c r="R17" s="12"/>
    </row>
    <row r="18" spans="1:18" ht="33" customHeight="1" x14ac:dyDescent="0.3">
      <c r="A18" s="265"/>
      <c r="B18" s="233"/>
      <c r="C18" s="230"/>
      <c r="D18" s="28" t="s">
        <v>40</v>
      </c>
      <c r="E18" s="276"/>
      <c r="F18" s="274"/>
      <c r="G18" s="274"/>
      <c r="H18" s="268"/>
      <c r="I18" s="5"/>
      <c r="J18" s="9"/>
      <c r="K18" s="252"/>
      <c r="L18" s="95"/>
      <c r="M18" s="88"/>
      <c r="N18" s="252"/>
      <c r="O18" s="208"/>
      <c r="P18" s="271"/>
      <c r="Q18" s="256"/>
      <c r="R18" s="12"/>
    </row>
    <row r="19" spans="1:18" ht="33" customHeight="1" x14ac:dyDescent="0.3">
      <c r="A19" s="266"/>
      <c r="B19" s="234"/>
      <c r="C19" s="231"/>
      <c r="D19" s="28" t="s">
        <v>45</v>
      </c>
      <c r="E19" s="224"/>
      <c r="F19" s="275"/>
      <c r="G19" s="275"/>
      <c r="H19" s="269"/>
      <c r="I19" s="5">
        <v>45762</v>
      </c>
      <c r="J19" s="9"/>
      <c r="K19" s="253"/>
      <c r="L19" s="95">
        <v>600</v>
      </c>
      <c r="M19" s="89">
        <v>46013</v>
      </c>
      <c r="N19" s="253"/>
      <c r="O19" s="209"/>
      <c r="P19" s="272"/>
      <c r="Q19" s="257"/>
      <c r="R19" s="12"/>
    </row>
    <row r="20" spans="1:18" ht="54.6" customHeight="1" thickBot="1" x14ac:dyDescent="0.35">
      <c r="A20" s="71">
        <v>45677</v>
      </c>
      <c r="B20" s="109" t="s">
        <v>110</v>
      </c>
      <c r="C20" s="77" t="s">
        <v>69</v>
      </c>
      <c r="D20" s="28" t="s">
        <v>30</v>
      </c>
      <c r="E20" s="120" t="s">
        <v>18</v>
      </c>
      <c r="F20" s="111">
        <v>46022</v>
      </c>
      <c r="G20" s="112" t="s">
        <v>108</v>
      </c>
      <c r="H20" s="166">
        <v>350</v>
      </c>
      <c r="I20" s="5">
        <v>45841</v>
      </c>
      <c r="J20" s="55" t="s">
        <v>263</v>
      </c>
      <c r="K20" s="51" t="s">
        <v>109</v>
      </c>
      <c r="L20" s="95">
        <f>129+21</f>
        <v>150</v>
      </c>
      <c r="M20" s="85">
        <v>46013</v>
      </c>
      <c r="N20" s="39"/>
      <c r="O20" s="39"/>
      <c r="P20" s="101" t="s">
        <v>317</v>
      </c>
      <c r="Q20" s="16" t="s">
        <v>81</v>
      </c>
      <c r="R20" s="12"/>
    </row>
    <row r="21" spans="1:18" ht="33.6" customHeight="1" x14ac:dyDescent="0.3">
      <c r="A21" s="108">
        <v>45555</v>
      </c>
      <c r="B21" s="109" t="s">
        <v>37</v>
      </c>
      <c r="C21" s="77" t="s">
        <v>38</v>
      </c>
      <c r="D21" s="28" t="s">
        <v>39</v>
      </c>
      <c r="E21" s="110" t="s">
        <v>14</v>
      </c>
      <c r="F21" s="111">
        <v>45920</v>
      </c>
      <c r="G21" s="111"/>
      <c r="H21" s="176">
        <v>1500</v>
      </c>
      <c r="I21" s="5"/>
      <c r="J21" s="5"/>
      <c r="K21" s="11"/>
      <c r="L21" s="93">
        <v>1500</v>
      </c>
      <c r="M21" s="83">
        <v>45959</v>
      </c>
      <c r="N21" s="35"/>
      <c r="O21" s="35"/>
      <c r="P21" s="100" t="s">
        <v>319</v>
      </c>
      <c r="Q21" s="12"/>
      <c r="R21" s="12"/>
    </row>
    <row r="22" spans="1:18" ht="41.4" customHeight="1" x14ac:dyDescent="0.3">
      <c r="A22" s="108">
        <v>45800</v>
      </c>
      <c r="B22" s="109" t="s">
        <v>156</v>
      </c>
      <c r="C22" s="77" t="s">
        <v>150</v>
      </c>
      <c r="D22" s="28" t="s">
        <v>43</v>
      </c>
      <c r="E22" s="110" t="s">
        <v>14</v>
      </c>
      <c r="F22" s="111">
        <v>46022</v>
      </c>
      <c r="G22" s="112" t="s">
        <v>157</v>
      </c>
      <c r="H22" s="176">
        <v>4950</v>
      </c>
      <c r="I22" s="5">
        <v>45846</v>
      </c>
      <c r="J22" s="13" t="s">
        <v>44</v>
      </c>
      <c r="K22" s="43"/>
      <c r="L22" s="93">
        <f>2000+2000+900</f>
        <v>4900</v>
      </c>
      <c r="M22" s="83">
        <v>46013</v>
      </c>
      <c r="N22" s="35"/>
      <c r="O22" s="35"/>
      <c r="P22" s="100" t="s">
        <v>317</v>
      </c>
      <c r="Q22" s="42" t="s">
        <v>154</v>
      </c>
      <c r="R22" s="12"/>
    </row>
    <row r="23" spans="1:18" ht="41.4" customHeight="1" x14ac:dyDescent="0.3">
      <c r="A23" s="108">
        <v>45677</v>
      </c>
      <c r="B23" s="109" t="s">
        <v>115</v>
      </c>
      <c r="C23" s="77" t="s">
        <v>57</v>
      </c>
      <c r="D23" s="28" t="s">
        <v>58</v>
      </c>
      <c r="E23" s="110" t="s">
        <v>14</v>
      </c>
      <c r="F23" s="111">
        <v>45808</v>
      </c>
      <c r="G23" s="112" t="s">
        <v>111</v>
      </c>
      <c r="H23" s="176">
        <v>1087</v>
      </c>
      <c r="I23" s="5">
        <v>45833</v>
      </c>
      <c r="J23" s="13" t="s">
        <v>178</v>
      </c>
      <c r="K23" s="43" t="s">
        <v>112</v>
      </c>
      <c r="L23" s="93">
        <v>1087</v>
      </c>
      <c r="M23" s="83">
        <v>45866</v>
      </c>
      <c r="N23" s="35"/>
      <c r="O23" s="35"/>
      <c r="P23" s="41" t="s">
        <v>36</v>
      </c>
      <c r="Q23" s="42" t="s">
        <v>82</v>
      </c>
      <c r="R23" s="12"/>
    </row>
    <row r="24" spans="1:18" ht="41.4" customHeight="1" x14ac:dyDescent="0.3">
      <c r="A24" s="108">
        <v>45677</v>
      </c>
      <c r="B24" s="109" t="s">
        <v>116</v>
      </c>
      <c r="C24" s="77" t="s">
        <v>59</v>
      </c>
      <c r="D24" s="28" t="s">
        <v>60</v>
      </c>
      <c r="E24" s="110" t="s">
        <v>14</v>
      </c>
      <c r="F24" s="111">
        <v>45808</v>
      </c>
      <c r="G24" s="112" t="s">
        <v>113</v>
      </c>
      <c r="H24" s="176">
        <v>660</v>
      </c>
      <c r="I24" s="5">
        <v>45688</v>
      </c>
      <c r="J24" s="13" t="s">
        <v>140</v>
      </c>
      <c r="K24" s="43" t="s">
        <v>114</v>
      </c>
      <c r="L24" s="93">
        <v>710</v>
      </c>
      <c r="M24" s="83">
        <v>45721</v>
      </c>
      <c r="N24" s="35"/>
      <c r="O24" s="35"/>
      <c r="P24" s="41" t="s">
        <v>36</v>
      </c>
      <c r="Q24" s="42" t="s">
        <v>83</v>
      </c>
      <c r="R24" s="12"/>
    </row>
    <row r="25" spans="1:18" ht="41.4" customHeight="1" x14ac:dyDescent="0.3">
      <c r="A25" s="24">
        <v>45679</v>
      </c>
      <c r="B25" s="18" t="s">
        <v>126</v>
      </c>
      <c r="C25" s="19" t="s">
        <v>117</v>
      </c>
      <c r="D25" s="27" t="s">
        <v>118</v>
      </c>
      <c r="E25" s="30" t="s">
        <v>14</v>
      </c>
      <c r="F25" s="6">
        <v>46173</v>
      </c>
      <c r="G25" s="64" t="s">
        <v>86</v>
      </c>
      <c r="H25" s="177">
        <v>1580</v>
      </c>
      <c r="I25" s="44"/>
      <c r="J25" s="45"/>
      <c r="K25" s="46" t="s">
        <v>127</v>
      </c>
      <c r="L25" s="96"/>
      <c r="M25" s="90"/>
      <c r="N25" s="48"/>
      <c r="O25" s="48"/>
      <c r="P25" s="52" t="s">
        <v>208</v>
      </c>
      <c r="Q25" s="49" t="s">
        <v>121</v>
      </c>
      <c r="R25" s="47"/>
    </row>
    <row r="26" spans="1:18" ht="55.95" customHeight="1" x14ac:dyDescent="0.3">
      <c r="A26" s="108">
        <v>45679</v>
      </c>
      <c r="B26" s="109" t="s">
        <v>123</v>
      </c>
      <c r="C26" s="77" t="s">
        <v>119</v>
      </c>
      <c r="D26" s="28" t="s">
        <v>120</v>
      </c>
      <c r="E26" s="110" t="s">
        <v>14</v>
      </c>
      <c r="F26" s="111">
        <v>45808</v>
      </c>
      <c r="G26" s="112" t="s">
        <v>125</v>
      </c>
      <c r="H26" s="176">
        <v>3000</v>
      </c>
      <c r="I26" s="53" t="s">
        <v>142</v>
      </c>
      <c r="J26" s="54" t="s">
        <v>259</v>
      </c>
      <c r="K26" s="46" t="s">
        <v>124</v>
      </c>
      <c r="L26" s="96">
        <f>300+600</f>
        <v>900</v>
      </c>
      <c r="M26" s="90">
        <v>46013</v>
      </c>
      <c r="N26" s="48"/>
      <c r="O26" s="48"/>
      <c r="P26" s="41" t="s">
        <v>317</v>
      </c>
      <c r="Q26" s="49" t="s">
        <v>122</v>
      </c>
      <c r="R26" s="47"/>
    </row>
    <row r="27" spans="1:18" ht="41.4" customHeight="1" x14ac:dyDescent="0.3">
      <c r="A27" s="258">
        <v>45721</v>
      </c>
      <c r="B27" s="261" t="s">
        <v>139</v>
      </c>
      <c r="C27" s="229" t="s">
        <v>138</v>
      </c>
      <c r="D27" s="28" t="s">
        <v>146</v>
      </c>
      <c r="E27" s="110" t="s">
        <v>14</v>
      </c>
      <c r="F27" s="111">
        <v>45808</v>
      </c>
      <c r="G27" s="112" t="s">
        <v>125</v>
      </c>
      <c r="H27" s="267">
        <v>4800</v>
      </c>
      <c r="I27" s="53" t="s">
        <v>141</v>
      </c>
      <c r="J27" s="54" t="s">
        <v>202</v>
      </c>
      <c r="K27" s="46"/>
      <c r="L27" s="96">
        <f>700+117.14+117.14</f>
        <v>934.28</v>
      </c>
      <c r="M27" s="90">
        <v>45911</v>
      </c>
      <c r="N27" s="48"/>
      <c r="O27" s="210"/>
      <c r="P27" s="244" t="s">
        <v>317</v>
      </c>
      <c r="Q27" s="49" t="s">
        <v>137</v>
      </c>
      <c r="R27" s="47"/>
    </row>
    <row r="28" spans="1:18" ht="41.4" customHeight="1" x14ac:dyDescent="0.3">
      <c r="A28" s="259"/>
      <c r="B28" s="262"/>
      <c r="C28" s="230"/>
      <c r="D28" s="28" t="s">
        <v>144</v>
      </c>
      <c r="E28" s="110" t="s">
        <v>14</v>
      </c>
      <c r="F28" s="111">
        <v>45808</v>
      </c>
      <c r="G28" s="112" t="s">
        <v>125</v>
      </c>
      <c r="H28" s="268"/>
      <c r="I28" s="53">
        <v>45798</v>
      </c>
      <c r="J28" s="13" t="s">
        <v>147</v>
      </c>
      <c r="K28" s="46"/>
      <c r="L28" s="96">
        <v>2380</v>
      </c>
      <c r="M28" s="90">
        <v>45804</v>
      </c>
      <c r="N28" s="48"/>
      <c r="O28" s="211"/>
      <c r="P28" s="245"/>
      <c r="Q28" s="49" t="s">
        <v>137</v>
      </c>
      <c r="R28" s="47"/>
    </row>
    <row r="29" spans="1:18" ht="41.4" customHeight="1" x14ac:dyDescent="0.3">
      <c r="A29" s="260"/>
      <c r="B29" s="263"/>
      <c r="C29" s="231"/>
      <c r="D29" s="28" t="s">
        <v>145</v>
      </c>
      <c r="E29" s="110" t="s">
        <v>14</v>
      </c>
      <c r="F29" s="111">
        <v>45808</v>
      </c>
      <c r="G29" s="112" t="s">
        <v>125</v>
      </c>
      <c r="H29" s="269"/>
      <c r="I29" s="53"/>
      <c r="J29" s="54"/>
      <c r="K29" s="46"/>
      <c r="L29" s="96"/>
      <c r="M29" s="90"/>
      <c r="N29" s="48"/>
      <c r="O29" s="212"/>
      <c r="P29" s="246"/>
      <c r="Q29" s="49" t="s">
        <v>137</v>
      </c>
      <c r="R29" s="47"/>
    </row>
    <row r="30" spans="1:18" ht="41.4" customHeight="1" x14ac:dyDescent="0.3">
      <c r="A30" s="115">
        <v>45800</v>
      </c>
      <c r="B30" s="116" t="s">
        <v>159</v>
      </c>
      <c r="C30" s="117" t="s">
        <v>151</v>
      </c>
      <c r="D30" s="28" t="s">
        <v>149</v>
      </c>
      <c r="E30" s="110" t="s">
        <v>14</v>
      </c>
      <c r="F30" s="111">
        <v>46022</v>
      </c>
      <c r="G30" s="112" t="s">
        <v>125</v>
      </c>
      <c r="H30" s="175">
        <v>2600</v>
      </c>
      <c r="I30" s="53">
        <v>45803</v>
      </c>
      <c r="J30" s="55" t="s">
        <v>176</v>
      </c>
      <c r="K30" s="46" t="s">
        <v>158</v>
      </c>
      <c r="L30" s="98">
        <v>2600</v>
      </c>
      <c r="M30" s="90">
        <v>45866</v>
      </c>
      <c r="N30" s="48"/>
      <c r="O30" s="48"/>
      <c r="P30" s="41" t="s">
        <v>36</v>
      </c>
      <c r="Q30" s="49" t="s">
        <v>155</v>
      </c>
      <c r="R30" s="47"/>
    </row>
    <row r="31" spans="1:18" ht="41.4" customHeight="1" x14ac:dyDescent="0.3">
      <c r="A31" s="115">
        <v>45813</v>
      </c>
      <c r="B31" s="116" t="s">
        <v>173</v>
      </c>
      <c r="C31" s="117" t="s">
        <v>171</v>
      </c>
      <c r="D31" s="28" t="s">
        <v>170</v>
      </c>
      <c r="E31" s="110" t="s">
        <v>14</v>
      </c>
      <c r="F31" s="111">
        <v>46021</v>
      </c>
      <c r="G31" s="112" t="s">
        <v>165</v>
      </c>
      <c r="H31" s="175">
        <v>1500</v>
      </c>
      <c r="I31" s="53">
        <v>45867</v>
      </c>
      <c r="J31" s="55" t="s">
        <v>177</v>
      </c>
      <c r="K31" s="46" t="s">
        <v>174</v>
      </c>
      <c r="L31" s="98">
        <v>700</v>
      </c>
      <c r="M31" s="90">
        <v>45873</v>
      </c>
      <c r="N31" s="48"/>
      <c r="O31" s="48"/>
      <c r="P31" s="41" t="s">
        <v>36</v>
      </c>
      <c r="Q31" s="49" t="s">
        <v>172</v>
      </c>
      <c r="R31" s="47"/>
    </row>
    <row r="32" spans="1:18" ht="41.4" customHeight="1" x14ac:dyDescent="0.3">
      <c r="A32" s="115">
        <v>45805</v>
      </c>
      <c r="B32" s="116" t="s">
        <v>167</v>
      </c>
      <c r="C32" s="117" t="s">
        <v>162</v>
      </c>
      <c r="D32" s="28" t="s">
        <v>164</v>
      </c>
      <c r="E32" s="110" t="s">
        <v>14</v>
      </c>
      <c r="F32" s="111">
        <v>46021</v>
      </c>
      <c r="G32" s="112" t="s">
        <v>166</v>
      </c>
      <c r="H32" s="175">
        <v>180</v>
      </c>
      <c r="I32" s="53">
        <v>45812</v>
      </c>
      <c r="J32" s="54" t="s">
        <v>44</v>
      </c>
      <c r="K32" s="46" t="s">
        <v>175</v>
      </c>
      <c r="L32" s="98">
        <v>180</v>
      </c>
      <c r="M32" s="83">
        <v>45832</v>
      </c>
      <c r="N32" s="48"/>
      <c r="O32" s="48"/>
      <c r="P32" s="41" t="s">
        <v>36</v>
      </c>
      <c r="Q32" s="49" t="s">
        <v>163</v>
      </c>
      <c r="R32" s="47"/>
    </row>
    <row r="33" spans="1:18" ht="41.4" customHeight="1" x14ac:dyDescent="0.3">
      <c r="A33" s="115">
        <v>45863</v>
      </c>
      <c r="B33" s="116" t="s">
        <v>183</v>
      </c>
      <c r="C33" s="117" t="s">
        <v>179</v>
      </c>
      <c r="D33" s="28" t="s">
        <v>180</v>
      </c>
      <c r="E33" s="110" t="s">
        <v>14</v>
      </c>
      <c r="F33" s="111">
        <v>46021</v>
      </c>
      <c r="G33" s="112" t="s">
        <v>113</v>
      </c>
      <c r="H33" s="175">
        <v>230.75</v>
      </c>
      <c r="I33" s="53"/>
      <c r="J33" s="5"/>
      <c r="K33" s="54" t="s">
        <v>182</v>
      </c>
      <c r="L33" s="98">
        <v>230.75</v>
      </c>
      <c r="M33" s="90">
        <v>45866</v>
      </c>
      <c r="N33" s="48"/>
      <c r="O33" s="48"/>
      <c r="P33" s="41" t="s">
        <v>36</v>
      </c>
      <c r="Q33" s="49" t="s">
        <v>181</v>
      </c>
      <c r="R33" s="47"/>
    </row>
    <row r="34" spans="1:18" ht="41.4" customHeight="1" x14ac:dyDescent="0.3">
      <c r="A34" s="60">
        <v>45918</v>
      </c>
      <c r="B34" s="61" t="s">
        <v>198</v>
      </c>
      <c r="C34" s="62" t="s">
        <v>190</v>
      </c>
      <c r="D34" s="27" t="s">
        <v>191</v>
      </c>
      <c r="E34" s="30" t="s">
        <v>14</v>
      </c>
      <c r="F34" s="6">
        <v>46387</v>
      </c>
      <c r="G34" s="64" t="s">
        <v>86</v>
      </c>
      <c r="H34" s="178">
        <v>1885</v>
      </c>
      <c r="I34" s="44">
        <v>45918</v>
      </c>
      <c r="J34" s="5" t="s">
        <v>374</v>
      </c>
      <c r="K34" s="54" t="s">
        <v>197</v>
      </c>
      <c r="L34" s="96">
        <v>1855</v>
      </c>
      <c r="M34" s="90">
        <v>46107</v>
      </c>
      <c r="N34" s="48"/>
      <c r="O34" s="48"/>
      <c r="P34" s="52" t="s">
        <v>208</v>
      </c>
      <c r="Q34" s="49" t="s">
        <v>195</v>
      </c>
      <c r="R34" s="47"/>
    </row>
    <row r="35" spans="1:18" ht="41.4" customHeight="1" x14ac:dyDescent="0.3">
      <c r="A35" s="115">
        <v>45918</v>
      </c>
      <c r="B35" s="116" t="s">
        <v>199</v>
      </c>
      <c r="C35" s="117" t="s">
        <v>193</v>
      </c>
      <c r="D35" s="118" t="s">
        <v>192</v>
      </c>
      <c r="E35" s="110" t="s">
        <v>14</v>
      </c>
      <c r="F35" s="111">
        <v>46022</v>
      </c>
      <c r="G35" s="112" t="s">
        <v>196</v>
      </c>
      <c r="H35" s="175">
        <v>1125</v>
      </c>
      <c r="I35" s="44">
        <v>45986</v>
      </c>
      <c r="J35" s="4" t="s">
        <v>252</v>
      </c>
      <c r="K35" s="54" t="s">
        <v>200</v>
      </c>
      <c r="L35" s="98">
        <v>1125</v>
      </c>
      <c r="M35" s="90">
        <v>45995</v>
      </c>
      <c r="N35" s="48"/>
      <c r="O35" s="48"/>
      <c r="P35" s="57" t="s">
        <v>265</v>
      </c>
      <c r="Q35" s="49" t="s">
        <v>194</v>
      </c>
      <c r="R35" s="47"/>
    </row>
    <row r="36" spans="1:18" ht="41.4" customHeight="1" x14ac:dyDescent="0.3">
      <c r="A36" s="108">
        <v>45938</v>
      </c>
      <c r="B36" s="109" t="s">
        <v>210</v>
      </c>
      <c r="C36" s="77" t="s">
        <v>204</v>
      </c>
      <c r="D36" s="28" t="s">
        <v>41</v>
      </c>
      <c r="E36" s="110" t="s">
        <v>14</v>
      </c>
      <c r="F36" s="111">
        <v>46022</v>
      </c>
      <c r="G36" s="112" t="s">
        <v>220</v>
      </c>
      <c r="H36" s="176">
        <v>1722</v>
      </c>
      <c r="I36" s="44">
        <v>45939</v>
      </c>
      <c r="J36" s="45" t="s">
        <v>228</v>
      </c>
      <c r="K36" s="46" t="s">
        <v>209</v>
      </c>
      <c r="L36" s="98">
        <v>1668.03</v>
      </c>
      <c r="M36" s="90">
        <v>45950</v>
      </c>
      <c r="N36" s="48"/>
      <c r="O36" s="48"/>
      <c r="P36" s="58" t="s">
        <v>265</v>
      </c>
      <c r="Q36" s="49"/>
      <c r="R36" s="47"/>
    </row>
    <row r="37" spans="1:18" ht="41.4" customHeight="1" x14ac:dyDescent="0.3">
      <c r="A37" s="108">
        <v>45938</v>
      </c>
      <c r="B37" s="109" t="s">
        <v>207</v>
      </c>
      <c r="C37" s="77" t="s">
        <v>203</v>
      </c>
      <c r="D37" s="28" t="s">
        <v>42</v>
      </c>
      <c r="E37" s="110" t="s">
        <v>14</v>
      </c>
      <c r="F37" s="111">
        <v>46022</v>
      </c>
      <c r="G37" s="112" t="s">
        <v>205</v>
      </c>
      <c r="H37" s="176">
        <v>280</v>
      </c>
      <c r="I37" s="44">
        <v>45947</v>
      </c>
      <c r="J37" s="13" t="s">
        <v>232</v>
      </c>
      <c r="K37" s="46" t="s">
        <v>206</v>
      </c>
      <c r="L37" s="98">
        <v>280</v>
      </c>
      <c r="M37" s="90">
        <v>45959</v>
      </c>
      <c r="N37" s="48"/>
      <c r="O37" s="48"/>
      <c r="P37" s="41" t="s">
        <v>265</v>
      </c>
      <c r="Q37" s="49"/>
      <c r="R37" s="47"/>
    </row>
    <row r="38" spans="1:18" ht="109.5" customHeight="1" x14ac:dyDescent="0.3">
      <c r="A38" s="108">
        <v>45938</v>
      </c>
      <c r="B38" s="109" t="s">
        <v>219</v>
      </c>
      <c r="C38" s="77" t="s">
        <v>214</v>
      </c>
      <c r="D38" s="28" t="s">
        <v>224</v>
      </c>
      <c r="E38" s="110" t="s">
        <v>14</v>
      </c>
      <c r="F38" s="111">
        <v>46022</v>
      </c>
      <c r="G38" s="112" t="s">
        <v>221</v>
      </c>
      <c r="H38" s="176">
        <v>4000</v>
      </c>
      <c r="I38" s="44" t="s">
        <v>227</v>
      </c>
      <c r="J38" s="45" t="s">
        <v>262</v>
      </c>
      <c r="K38" s="46" t="s">
        <v>218</v>
      </c>
      <c r="L38" s="96">
        <f>2000+450</f>
        <v>2450</v>
      </c>
      <c r="M38" s="90">
        <v>46013</v>
      </c>
      <c r="N38" s="48"/>
      <c r="O38" s="48"/>
      <c r="P38" s="41" t="s">
        <v>317</v>
      </c>
      <c r="Q38" s="49"/>
      <c r="R38" s="47"/>
    </row>
    <row r="39" spans="1:18" ht="41.4" customHeight="1" x14ac:dyDescent="0.3">
      <c r="A39" s="108">
        <v>45938</v>
      </c>
      <c r="B39" s="109" t="s">
        <v>213</v>
      </c>
      <c r="C39" s="77" t="s">
        <v>212</v>
      </c>
      <c r="D39" s="28" t="s">
        <v>223</v>
      </c>
      <c r="E39" s="110" t="s">
        <v>14</v>
      </c>
      <c r="F39" s="111">
        <v>46022</v>
      </c>
      <c r="G39" s="112" t="s">
        <v>125</v>
      </c>
      <c r="H39" s="176">
        <v>3000</v>
      </c>
      <c r="I39" s="44">
        <v>45946</v>
      </c>
      <c r="J39" s="13" t="s">
        <v>233</v>
      </c>
      <c r="K39" s="46" t="s">
        <v>211</v>
      </c>
      <c r="L39" s="96">
        <v>2820</v>
      </c>
      <c r="M39" s="90">
        <v>45959</v>
      </c>
      <c r="N39" s="48"/>
      <c r="O39" s="48"/>
      <c r="P39" s="41" t="s">
        <v>265</v>
      </c>
      <c r="Q39" s="49"/>
      <c r="R39" s="47"/>
    </row>
    <row r="40" spans="1:18" ht="41.4" customHeight="1" x14ac:dyDescent="0.3">
      <c r="A40" s="108">
        <v>45938</v>
      </c>
      <c r="B40" s="109" t="s">
        <v>216</v>
      </c>
      <c r="C40" s="77" t="s">
        <v>215</v>
      </c>
      <c r="D40" s="28" t="s">
        <v>146</v>
      </c>
      <c r="E40" s="110" t="s">
        <v>14</v>
      </c>
      <c r="F40" s="111">
        <v>46022</v>
      </c>
      <c r="G40" s="112" t="s">
        <v>222</v>
      </c>
      <c r="H40" s="176">
        <v>1300</v>
      </c>
      <c r="I40" s="44">
        <v>45951</v>
      </c>
      <c r="J40" s="45" t="s">
        <v>251</v>
      </c>
      <c r="K40" s="46" t="s">
        <v>217</v>
      </c>
      <c r="L40" s="96">
        <f>557.36+135.32</f>
        <v>692.68000000000006</v>
      </c>
      <c r="M40" s="90">
        <v>45988</v>
      </c>
      <c r="N40" s="48"/>
      <c r="O40" s="48"/>
      <c r="P40" s="41" t="s">
        <v>317</v>
      </c>
      <c r="Q40" s="49"/>
      <c r="R40" s="47"/>
    </row>
    <row r="41" spans="1:18" ht="41.4" customHeight="1" x14ac:dyDescent="0.3">
      <c r="A41" s="108">
        <v>45959</v>
      </c>
      <c r="B41" s="109" t="s">
        <v>237</v>
      </c>
      <c r="C41" s="77" t="s">
        <v>236</v>
      </c>
      <c r="D41" s="28" t="s">
        <v>235</v>
      </c>
      <c r="E41" s="110" t="s">
        <v>14</v>
      </c>
      <c r="F41" s="111">
        <v>46022</v>
      </c>
      <c r="G41" s="112" t="s">
        <v>238</v>
      </c>
      <c r="H41" s="176">
        <v>350</v>
      </c>
      <c r="I41" s="44">
        <v>45959</v>
      </c>
      <c r="J41" s="45" t="s">
        <v>249</v>
      </c>
      <c r="K41" s="46"/>
      <c r="L41" s="98">
        <v>350</v>
      </c>
      <c r="M41" s="90">
        <v>46013</v>
      </c>
      <c r="N41" s="48"/>
      <c r="O41" s="48"/>
      <c r="P41" s="41" t="s">
        <v>320</v>
      </c>
      <c r="Q41" s="49"/>
      <c r="R41" s="47"/>
    </row>
    <row r="42" spans="1:18" ht="41.4" customHeight="1" x14ac:dyDescent="0.3">
      <c r="A42" s="108">
        <v>45964</v>
      </c>
      <c r="B42" s="109" t="s">
        <v>244</v>
      </c>
      <c r="C42" s="77" t="s">
        <v>240</v>
      </c>
      <c r="D42" s="28" t="s">
        <v>241</v>
      </c>
      <c r="E42" s="110" t="s">
        <v>14</v>
      </c>
      <c r="F42" s="111">
        <v>46022</v>
      </c>
      <c r="G42" s="112"/>
      <c r="H42" s="176">
        <v>900</v>
      </c>
      <c r="I42" s="44">
        <v>45980</v>
      </c>
      <c r="J42" s="45" t="s">
        <v>250</v>
      </c>
      <c r="K42" s="46"/>
      <c r="L42" s="98">
        <v>531.27</v>
      </c>
      <c r="M42" s="90">
        <v>46013</v>
      </c>
      <c r="N42" s="48"/>
      <c r="O42" s="48"/>
      <c r="P42" s="41" t="s">
        <v>317</v>
      </c>
      <c r="Q42" s="49"/>
      <c r="R42" s="47"/>
    </row>
    <row r="43" spans="1:18" ht="41.4" customHeight="1" x14ac:dyDescent="0.3">
      <c r="A43" s="24">
        <v>45975</v>
      </c>
      <c r="B43" s="18" t="s">
        <v>245</v>
      </c>
      <c r="C43" s="19" t="s">
        <v>243</v>
      </c>
      <c r="D43" s="27" t="s">
        <v>242</v>
      </c>
      <c r="E43" s="30" t="s">
        <v>14</v>
      </c>
      <c r="F43" s="6">
        <v>46387</v>
      </c>
      <c r="G43" s="64" t="s">
        <v>86</v>
      </c>
      <c r="H43" s="177">
        <v>1400</v>
      </c>
      <c r="I43" s="45" t="s">
        <v>44</v>
      </c>
      <c r="J43" s="45" t="s">
        <v>264</v>
      </c>
      <c r="K43" s="46"/>
      <c r="L43" s="98">
        <v>700</v>
      </c>
      <c r="M43" s="90">
        <v>46013</v>
      </c>
      <c r="N43" s="48"/>
      <c r="O43" s="48"/>
      <c r="P43" s="52" t="s">
        <v>255</v>
      </c>
      <c r="Q43" s="49"/>
      <c r="R43" s="47"/>
    </row>
    <row r="44" spans="1:18" ht="41.4" customHeight="1" x14ac:dyDescent="0.3">
      <c r="A44" s="108">
        <v>45987</v>
      </c>
      <c r="B44" s="109" t="s">
        <v>254</v>
      </c>
      <c r="C44" s="105" t="s">
        <v>253</v>
      </c>
      <c r="D44" s="28" t="s">
        <v>223</v>
      </c>
      <c r="E44" s="110" t="s">
        <v>14</v>
      </c>
      <c r="F44" s="111">
        <v>46022</v>
      </c>
      <c r="G44" s="112" t="s">
        <v>125</v>
      </c>
      <c r="H44" s="176">
        <v>2380</v>
      </c>
      <c r="I44" s="5">
        <v>46045</v>
      </c>
      <c r="J44" s="13" t="s">
        <v>233</v>
      </c>
      <c r="K44" s="43"/>
      <c r="L44" s="93">
        <v>2380</v>
      </c>
      <c r="M44" s="83">
        <v>46051</v>
      </c>
      <c r="N44" s="35"/>
      <c r="O44" s="35"/>
      <c r="P44" s="41" t="s">
        <v>317</v>
      </c>
      <c r="Q44" s="113"/>
      <c r="R44" s="12"/>
    </row>
    <row r="45" spans="1:18" ht="41.4" customHeight="1" x14ac:dyDescent="0.3">
      <c r="A45" s="108">
        <v>45995</v>
      </c>
      <c r="B45" s="109" t="s">
        <v>257</v>
      </c>
      <c r="C45" s="77" t="s">
        <v>258</v>
      </c>
      <c r="D45" s="28" t="s">
        <v>23</v>
      </c>
      <c r="E45" s="110" t="s">
        <v>14</v>
      </c>
      <c r="F45" s="111">
        <v>46022</v>
      </c>
      <c r="G45" s="112" t="s">
        <v>86</v>
      </c>
      <c r="H45" s="176">
        <v>300</v>
      </c>
      <c r="I45" s="5">
        <v>45996</v>
      </c>
      <c r="J45" s="13" t="s">
        <v>231</v>
      </c>
      <c r="K45" s="43"/>
      <c r="L45" s="93">
        <v>300</v>
      </c>
      <c r="M45" s="83">
        <v>46013</v>
      </c>
      <c r="N45" s="35"/>
      <c r="O45" s="35"/>
      <c r="P45" s="41" t="s">
        <v>317</v>
      </c>
      <c r="Q45" s="113"/>
      <c r="R45" s="12"/>
    </row>
    <row r="46" spans="1:18" ht="13.2" customHeight="1" x14ac:dyDescent="0.3">
      <c r="A46" s="248" t="s">
        <v>46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50"/>
    </row>
    <row r="47" spans="1:18" ht="34.200000000000003" customHeight="1" x14ac:dyDescent="0.3">
      <c r="A47" s="71">
        <v>45551</v>
      </c>
      <c r="B47" s="72" t="s">
        <v>47</v>
      </c>
      <c r="C47" s="114" t="s">
        <v>48</v>
      </c>
      <c r="D47" s="28" t="s">
        <v>49</v>
      </c>
      <c r="E47" s="110" t="s">
        <v>14</v>
      </c>
      <c r="F47" s="111">
        <v>46022</v>
      </c>
      <c r="G47" s="111"/>
      <c r="H47" s="166">
        <v>4800</v>
      </c>
      <c r="I47" s="5"/>
      <c r="J47" s="5"/>
      <c r="K47" s="11" t="s">
        <v>50</v>
      </c>
      <c r="L47" s="93">
        <f>319.21+46.26+354.72+44+315.74+43.81+509.87+43.62+592.82+43.62+561.01+44.11+339.07+44.32</f>
        <v>3302.1800000000007</v>
      </c>
      <c r="M47" s="83">
        <v>46055</v>
      </c>
      <c r="N47" s="40"/>
      <c r="O47" s="40"/>
      <c r="P47" s="41" t="s">
        <v>256</v>
      </c>
      <c r="Q47" s="14"/>
      <c r="R47" s="12"/>
    </row>
    <row r="48" spans="1:18" ht="31.2" customHeight="1" x14ac:dyDescent="0.3">
      <c r="A48" s="24">
        <v>45412</v>
      </c>
      <c r="B48" s="18" t="s">
        <v>51</v>
      </c>
      <c r="C48" s="19" t="s">
        <v>52</v>
      </c>
      <c r="D48" s="27" t="s">
        <v>53</v>
      </c>
      <c r="E48" s="30" t="s">
        <v>14</v>
      </c>
      <c r="F48" s="6">
        <v>46387</v>
      </c>
      <c r="G48" s="6"/>
      <c r="H48" s="177">
        <v>3810</v>
      </c>
      <c r="I48" s="5">
        <v>45492</v>
      </c>
      <c r="J48" s="13" t="s">
        <v>260</v>
      </c>
      <c r="K48" s="35" t="s">
        <v>54</v>
      </c>
      <c r="L48" s="98">
        <f>328.22+328.22+328.22+328.22+333.02+333.02+333.02</f>
        <v>2311.94</v>
      </c>
      <c r="M48" s="86">
        <v>46015</v>
      </c>
      <c r="N48" s="37" t="s">
        <v>55</v>
      </c>
      <c r="O48" s="37"/>
      <c r="P48" s="101" t="s">
        <v>357</v>
      </c>
      <c r="Q48" s="14"/>
      <c r="R48" s="12"/>
    </row>
    <row r="49" spans="1:18" ht="31.2" customHeight="1" x14ac:dyDescent="0.3">
      <c r="A49" s="192"/>
      <c r="B49" s="193"/>
      <c r="C49" s="194"/>
      <c r="D49" s="195"/>
      <c r="E49" s="196"/>
      <c r="F49" s="197"/>
      <c r="G49" s="197"/>
      <c r="H49" s="198"/>
      <c r="I49" s="199"/>
      <c r="J49" s="45"/>
      <c r="K49" s="200"/>
      <c r="L49" s="201"/>
      <c r="M49" s="202"/>
      <c r="N49" s="200"/>
      <c r="O49" s="200"/>
      <c r="P49" s="203"/>
    </row>
    <row r="50" spans="1:18" x14ac:dyDescent="0.3">
      <c r="A50" s="23"/>
      <c r="B50" s="21" t="s">
        <v>56</v>
      </c>
      <c r="P50" s="33"/>
      <c r="Q50" s="2" t="s">
        <v>225</v>
      </c>
    </row>
    <row r="51" spans="1:18" x14ac:dyDescent="0.3">
      <c r="A51" s="56"/>
      <c r="B51" s="20" t="s">
        <v>226</v>
      </c>
      <c r="H51" s="180" t="s">
        <v>337</v>
      </c>
      <c r="P51" s="155"/>
      <c r="Q51" s="2" t="s">
        <v>331</v>
      </c>
    </row>
    <row r="53" spans="1:18" x14ac:dyDescent="0.3">
      <c r="A53" s="247">
        <v>2026</v>
      </c>
      <c r="B53" s="247"/>
      <c r="C53" s="247"/>
      <c r="D53" s="247"/>
      <c r="E53" s="247"/>
      <c r="F53" s="247"/>
      <c r="G53" s="247"/>
      <c r="H53" s="247"/>
      <c r="I53" s="66"/>
      <c r="J53" s="66"/>
      <c r="K53" s="67"/>
      <c r="L53" s="97"/>
      <c r="M53" s="91"/>
      <c r="N53" s="69"/>
      <c r="O53" s="69"/>
      <c r="P53" s="70"/>
      <c r="Q53" s="68"/>
      <c r="R53" s="68"/>
    </row>
    <row r="54" spans="1:18" ht="21.6" customHeight="1" x14ac:dyDescent="0.3">
      <c r="A54" s="140">
        <v>45379</v>
      </c>
      <c r="B54" s="141" t="s">
        <v>32</v>
      </c>
      <c r="C54" s="142" t="s">
        <v>33</v>
      </c>
      <c r="D54" s="27" t="s">
        <v>34</v>
      </c>
      <c r="E54" s="30" t="s">
        <v>14</v>
      </c>
      <c r="F54" s="6" t="s">
        <v>327</v>
      </c>
      <c r="G54" s="6"/>
      <c r="H54" s="168">
        <v>120000</v>
      </c>
      <c r="I54" s="5" t="s">
        <v>31</v>
      </c>
      <c r="J54" s="9"/>
      <c r="K54" s="35">
        <v>4215223</v>
      </c>
      <c r="L54" s="93">
        <f>751.53+748.35+673.05+741.98+714.96+735.61+708.8+729.24+726.06+699.55+719.69+693.39+713.32+710.13+638.54+703.77+677.98</f>
        <v>12085.949999999997</v>
      </c>
      <c r="M54" s="86">
        <v>46142</v>
      </c>
      <c r="N54" s="37" t="s">
        <v>35</v>
      </c>
      <c r="O54" s="37"/>
      <c r="P54" s="32" t="s">
        <v>330</v>
      </c>
      <c r="Q54" s="14"/>
      <c r="R54" s="12"/>
    </row>
    <row r="55" spans="1:18" ht="41.4" customHeight="1" x14ac:dyDescent="0.3">
      <c r="A55" s="60">
        <v>45870</v>
      </c>
      <c r="B55" s="61" t="s">
        <v>188</v>
      </c>
      <c r="C55" s="62" t="s">
        <v>186</v>
      </c>
      <c r="D55" s="63" t="s">
        <v>184</v>
      </c>
      <c r="E55" s="30" t="s">
        <v>14</v>
      </c>
      <c r="F55" s="6">
        <v>46630</v>
      </c>
      <c r="G55" s="64" t="s">
        <v>189</v>
      </c>
      <c r="H55" s="181">
        <v>7200</v>
      </c>
      <c r="I55" s="53">
        <v>45908</v>
      </c>
      <c r="J55" s="5" t="s">
        <v>376</v>
      </c>
      <c r="K55" s="54" t="s">
        <v>187</v>
      </c>
      <c r="L55" s="96">
        <f>300+533.33+266.66+300+300+300</f>
        <v>1999.99</v>
      </c>
      <c r="M55" s="90">
        <v>46135</v>
      </c>
      <c r="N55" s="48"/>
      <c r="O55" s="48"/>
      <c r="P55" s="52" t="s">
        <v>330</v>
      </c>
      <c r="Q55" s="49" t="s">
        <v>185</v>
      </c>
      <c r="R55" s="47"/>
    </row>
    <row r="56" spans="1:18" ht="46.2" customHeight="1" x14ac:dyDescent="0.3">
      <c r="A56" s="71">
        <v>46044</v>
      </c>
      <c r="B56" s="72" t="s">
        <v>289</v>
      </c>
      <c r="C56" s="73" t="s">
        <v>274</v>
      </c>
      <c r="D56" s="74" t="s">
        <v>266</v>
      </c>
      <c r="E56" s="75" t="s">
        <v>14</v>
      </c>
      <c r="F56" s="76">
        <v>46387</v>
      </c>
      <c r="G56" s="65"/>
      <c r="H56" s="215" t="s">
        <v>383</v>
      </c>
      <c r="I56" s="5"/>
      <c r="J56" s="5"/>
      <c r="K56" s="11"/>
      <c r="L56" s="93"/>
      <c r="M56" s="83"/>
      <c r="N56" s="40"/>
      <c r="O56" s="40"/>
      <c r="P56" s="190" t="s">
        <v>384</v>
      </c>
      <c r="Q56" s="12"/>
      <c r="R56" s="12"/>
    </row>
    <row r="57" spans="1:18" x14ac:dyDescent="0.3">
      <c r="A57" s="71"/>
      <c r="B57" s="72"/>
      <c r="C57" s="77"/>
      <c r="D57" s="28"/>
      <c r="E57" s="75"/>
      <c r="F57" s="65"/>
      <c r="G57" s="65"/>
      <c r="H57" s="166"/>
      <c r="I57" s="5"/>
      <c r="J57" s="5"/>
      <c r="K57" s="11"/>
      <c r="L57" s="93"/>
      <c r="M57" s="83"/>
      <c r="N57" s="40"/>
      <c r="O57" s="40"/>
      <c r="P57" s="65"/>
      <c r="Q57" s="12"/>
      <c r="R57" s="12"/>
    </row>
    <row r="58" spans="1:18" ht="28.8" x14ac:dyDescent="0.3">
      <c r="A58" s="71">
        <v>46044</v>
      </c>
      <c r="B58" s="72" t="s">
        <v>290</v>
      </c>
      <c r="C58" s="73" t="s">
        <v>267</v>
      </c>
      <c r="D58" s="78" t="s">
        <v>268</v>
      </c>
      <c r="E58" s="75" t="s">
        <v>14</v>
      </c>
      <c r="F58" s="76">
        <v>46387</v>
      </c>
      <c r="G58" s="65"/>
      <c r="H58" s="166">
        <v>320</v>
      </c>
      <c r="I58" s="5"/>
      <c r="J58" s="5"/>
      <c r="K58" s="11"/>
      <c r="L58" s="93"/>
      <c r="M58" s="83"/>
      <c r="N58" s="40"/>
      <c r="O58" s="40"/>
      <c r="P58" s="65" t="s">
        <v>255</v>
      </c>
      <c r="Q58" s="12"/>
      <c r="R58" s="12"/>
    </row>
    <row r="59" spans="1:18" x14ac:dyDescent="0.3">
      <c r="A59" s="71"/>
      <c r="B59" s="72"/>
      <c r="C59" s="77"/>
      <c r="D59" s="28"/>
      <c r="E59" s="75"/>
      <c r="F59" s="65"/>
      <c r="G59" s="65"/>
      <c r="H59" s="166"/>
      <c r="I59" s="5"/>
      <c r="J59" s="5"/>
      <c r="K59" s="11"/>
      <c r="L59" s="93"/>
      <c r="M59" s="83"/>
      <c r="N59" s="40"/>
      <c r="O59" s="40"/>
      <c r="P59" s="65"/>
      <c r="Q59" s="12"/>
      <c r="R59" s="12"/>
    </row>
    <row r="60" spans="1:18" ht="44.4" customHeight="1" x14ac:dyDescent="0.3">
      <c r="A60" s="71">
        <v>46050</v>
      </c>
      <c r="B60" s="72" t="s">
        <v>304</v>
      </c>
      <c r="C60" s="77" t="s">
        <v>269</v>
      </c>
      <c r="D60" s="78" t="s">
        <v>270</v>
      </c>
      <c r="E60" s="75" t="s">
        <v>14</v>
      </c>
      <c r="F60" s="76">
        <v>46387</v>
      </c>
      <c r="G60" s="65"/>
      <c r="H60" s="168">
        <v>5500</v>
      </c>
      <c r="I60" s="5">
        <v>46101</v>
      </c>
      <c r="J60" s="5" t="s">
        <v>378</v>
      </c>
      <c r="K60" s="11"/>
      <c r="L60" s="93">
        <f>60+1269.87+1269.87</f>
        <v>2599.7399999999998</v>
      </c>
      <c r="M60" s="83">
        <v>46135</v>
      </c>
      <c r="N60" s="40"/>
      <c r="O60" s="40"/>
      <c r="P60" s="52" t="s">
        <v>336</v>
      </c>
      <c r="Q60" s="12"/>
      <c r="R60" s="12"/>
    </row>
    <row r="61" spans="1:18" x14ac:dyDescent="0.3">
      <c r="A61" s="71"/>
      <c r="B61" s="72"/>
      <c r="C61" s="77"/>
      <c r="D61" s="28"/>
      <c r="E61" s="75"/>
      <c r="F61" s="65"/>
      <c r="G61" s="65"/>
      <c r="H61" s="166"/>
      <c r="I61" s="5"/>
      <c r="J61" s="5"/>
      <c r="K61" s="11"/>
      <c r="L61" s="93"/>
      <c r="M61" s="83"/>
      <c r="N61" s="40"/>
      <c r="O61" s="40"/>
      <c r="P61" s="65"/>
      <c r="Q61" s="12"/>
      <c r="R61" s="12"/>
    </row>
    <row r="62" spans="1:18" ht="28.8" x14ac:dyDescent="0.3">
      <c r="A62" s="71">
        <v>45679</v>
      </c>
      <c r="B62" s="72" t="s">
        <v>291</v>
      </c>
      <c r="C62" s="73" t="s">
        <v>271</v>
      </c>
      <c r="D62" s="78" t="s">
        <v>272</v>
      </c>
      <c r="E62" s="75" t="s">
        <v>14</v>
      </c>
      <c r="F62" s="76">
        <v>46387</v>
      </c>
      <c r="G62" s="65"/>
      <c r="H62" s="166">
        <v>600</v>
      </c>
      <c r="I62" s="5">
        <v>46073</v>
      </c>
      <c r="J62" s="5" t="s">
        <v>375</v>
      </c>
      <c r="K62" s="11"/>
      <c r="L62" s="93">
        <v>151.74</v>
      </c>
      <c r="M62" s="83">
        <v>46107</v>
      </c>
      <c r="N62" s="40"/>
      <c r="O62" s="40"/>
      <c r="P62" s="65" t="s">
        <v>255</v>
      </c>
      <c r="Q62" s="12"/>
      <c r="R62" s="12"/>
    </row>
    <row r="63" spans="1:18" x14ac:dyDescent="0.3">
      <c r="A63" s="71"/>
      <c r="B63" s="72"/>
      <c r="C63" s="77"/>
      <c r="D63" s="28"/>
      <c r="E63" s="75"/>
      <c r="F63" s="65"/>
      <c r="G63" s="65"/>
      <c r="H63" s="166"/>
      <c r="I63" s="5"/>
      <c r="J63" s="5"/>
      <c r="K63" s="11"/>
      <c r="L63" s="93"/>
      <c r="M63" s="83"/>
      <c r="N63" s="40"/>
      <c r="O63" s="40"/>
      <c r="P63" s="65"/>
      <c r="Q63" s="12"/>
      <c r="R63" s="12"/>
    </row>
    <row r="64" spans="1:18" ht="28.8" x14ac:dyDescent="0.3">
      <c r="A64" s="71">
        <v>45679</v>
      </c>
      <c r="B64" s="72" t="s">
        <v>293</v>
      </c>
      <c r="C64" s="77" t="s">
        <v>273</v>
      </c>
      <c r="D64" s="78" t="s">
        <v>292</v>
      </c>
      <c r="E64" s="75" t="s">
        <v>14</v>
      </c>
      <c r="F64" s="76">
        <v>46387</v>
      </c>
      <c r="G64" s="65"/>
      <c r="H64" s="166">
        <v>2000</v>
      </c>
      <c r="I64" s="5">
        <v>46112</v>
      </c>
      <c r="J64" s="5" t="s">
        <v>379</v>
      </c>
      <c r="K64" s="11"/>
      <c r="L64" s="93">
        <v>1720.01</v>
      </c>
      <c r="M64" s="83">
        <v>46113</v>
      </c>
      <c r="N64" s="40"/>
      <c r="O64" s="40"/>
      <c r="P64" s="65" t="s">
        <v>255</v>
      </c>
      <c r="Q64" s="12"/>
      <c r="R64" s="12"/>
    </row>
    <row r="65" spans="1:18" x14ac:dyDescent="0.3">
      <c r="A65" s="71"/>
      <c r="B65" s="72"/>
      <c r="C65" s="77"/>
      <c r="D65" s="28"/>
      <c r="E65" s="75"/>
      <c r="F65" s="65"/>
      <c r="G65" s="65"/>
      <c r="H65" s="166"/>
      <c r="I65" s="5"/>
      <c r="J65" s="5"/>
      <c r="K65" s="11"/>
      <c r="L65" s="93"/>
      <c r="M65" s="83"/>
      <c r="N65" s="40"/>
      <c r="O65" s="40"/>
      <c r="P65" s="65"/>
      <c r="Q65" s="12"/>
      <c r="R65" s="12"/>
    </row>
    <row r="66" spans="1:18" ht="28.8" x14ac:dyDescent="0.3">
      <c r="A66" s="71">
        <v>45679</v>
      </c>
      <c r="B66" s="72" t="s">
        <v>294</v>
      </c>
      <c r="C66" s="77" t="s">
        <v>276</v>
      </c>
      <c r="D66" s="78" t="s">
        <v>275</v>
      </c>
      <c r="E66" s="75" t="s">
        <v>14</v>
      </c>
      <c r="F66" s="76">
        <v>46387</v>
      </c>
      <c r="G66" s="65"/>
      <c r="H66" s="166">
        <v>1000</v>
      </c>
      <c r="I66" s="5">
        <v>46112</v>
      </c>
      <c r="J66" s="5" t="s">
        <v>379</v>
      </c>
      <c r="K66" s="11"/>
      <c r="L66" s="93">
        <f>155+845</f>
        <v>1000</v>
      </c>
      <c r="M66" s="83">
        <v>46114</v>
      </c>
      <c r="N66" s="40"/>
      <c r="O66" s="40"/>
      <c r="P66" s="65" t="s">
        <v>255</v>
      </c>
      <c r="Q66" s="12"/>
      <c r="R66" s="12"/>
    </row>
    <row r="67" spans="1:18" x14ac:dyDescent="0.3">
      <c r="A67" s="71"/>
      <c r="B67" s="72"/>
      <c r="C67" s="77"/>
      <c r="D67" s="28"/>
      <c r="E67" s="75"/>
      <c r="F67" s="65"/>
      <c r="G67" s="65"/>
      <c r="H67" s="166"/>
      <c r="I67" s="5"/>
      <c r="J67" s="5"/>
      <c r="K67" s="11"/>
      <c r="L67" s="93"/>
      <c r="M67" s="83"/>
      <c r="N67" s="40"/>
      <c r="O67" s="40"/>
      <c r="P67" s="65"/>
      <c r="Q67" s="12"/>
      <c r="R67" s="12"/>
    </row>
    <row r="68" spans="1:18" ht="28.8" x14ac:dyDescent="0.3">
      <c r="A68" s="71">
        <v>45679</v>
      </c>
      <c r="B68" s="72" t="s">
        <v>295</v>
      </c>
      <c r="C68" s="73" t="s">
        <v>277</v>
      </c>
      <c r="D68" s="79" t="s">
        <v>278</v>
      </c>
      <c r="E68" s="75" t="s">
        <v>14</v>
      </c>
      <c r="F68" s="76">
        <v>46387</v>
      </c>
      <c r="G68" s="65"/>
      <c r="H68" s="166">
        <v>600</v>
      </c>
      <c r="I68" s="5">
        <v>46107</v>
      </c>
      <c r="J68" s="5" t="s">
        <v>377</v>
      </c>
      <c r="K68" s="11"/>
      <c r="L68" s="93">
        <f>70+158</f>
        <v>228</v>
      </c>
      <c r="M68" s="83">
        <v>46146</v>
      </c>
      <c r="N68" s="40"/>
      <c r="O68" s="40"/>
      <c r="P68" s="65" t="s">
        <v>255</v>
      </c>
      <c r="Q68" s="12"/>
      <c r="R68" s="12"/>
    </row>
    <row r="69" spans="1:18" x14ac:dyDescent="0.3">
      <c r="A69" s="71"/>
      <c r="B69" s="72"/>
      <c r="C69" s="77"/>
      <c r="D69" s="28"/>
      <c r="E69" s="75"/>
      <c r="F69" s="65"/>
      <c r="G69" s="65"/>
      <c r="H69" s="166"/>
      <c r="I69" s="5"/>
      <c r="J69" s="5"/>
      <c r="K69" s="11"/>
      <c r="L69" s="93"/>
      <c r="M69" s="83"/>
      <c r="N69" s="40"/>
      <c r="O69" s="40"/>
      <c r="P69" s="65"/>
      <c r="Q69" s="12"/>
      <c r="R69" s="12"/>
    </row>
    <row r="70" spans="1:18" ht="28.8" x14ac:dyDescent="0.3">
      <c r="A70" s="71">
        <v>45679</v>
      </c>
      <c r="B70" s="72" t="s">
        <v>296</v>
      </c>
      <c r="C70" s="77" t="s">
        <v>279</v>
      </c>
      <c r="D70" s="79" t="s">
        <v>278</v>
      </c>
      <c r="E70" s="75" t="s">
        <v>14</v>
      </c>
      <c r="F70" s="76">
        <v>46387</v>
      </c>
      <c r="G70" s="65"/>
      <c r="H70" s="166">
        <v>280</v>
      </c>
      <c r="I70" s="5"/>
      <c r="J70" s="5" t="s">
        <v>377</v>
      </c>
      <c r="K70" s="11"/>
      <c r="L70" s="93"/>
      <c r="M70" s="83"/>
      <c r="N70" s="40"/>
      <c r="O70" s="40"/>
      <c r="P70" s="65" t="s">
        <v>255</v>
      </c>
      <c r="Q70" s="12"/>
      <c r="R70" s="12"/>
    </row>
    <row r="71" spans="1:18" x14ac:dyDescent="0.3">
      <c r="A71" s="71"/>
      <c r="B71" s="72"/>
      <c r="C71" s="77"/>
      <c r="D71" s="28"/>
      <c r="E71" s="75"/>
      <c r="F71" s="65"/>
      <c r="G71" s="65"/>
      <c r="H71" s="166"/>
      <c r="I71" s="5"/>
      <c r="J71" s="5"/>
      <c r="K71" s="11"/>
      <c r="L71" s="93"/>
      <c r="M71" s="83"/>
      <c r="N71" s="40"/>
      <c r="O71" s="40"/>
      <c r="P71" s="65"/>
      <c r="Q71" s="12"/>
      <c r="R71" s="12"/>
    </row>
    <row r="72" spans="1:18" ht="28.8" x14ac:dyDescent="0.3">
      <c r="A72" s="71">
        <v>45679</v>
      </c>
      <c r="B72" s="72" t="s">
        <v>297</v>
      </c>
      <c r="C72" s="77" t="s">
        <v>280</v>
      </c>
      <c r="D72" s="74" t="s">
        <v>281</v>
      </c>
      <c r="E72" s="75" t="s">
        <v>14</v>
      </c>
      <c r="F72" s="76">
        <v>46387</v>
      </c>
      <c r="G72" s="65"/>
      <c r="H72" s="166">
        <v>100</v>
      </c>
      <c r="I72" s="5"/>
      <c r="J72" s="5"/>
      <c r="K72" s="11"/>
      <c r="L72" s="93"/>
      <c r="M72" s="83"/>
      <c r="N72" s="40"/>
      <c r="O72" s="40"/>
      <c r="P72" s="65" t="s">
        <v>255</v>
      </c>
      <c r="Q72" s="12"/>
      <c r="R72" s="12"/>
    </row>
    <row r="73" spans="1:18" x14ac:dyDescent="0.3">
      <c r="A73" s="71"/>
      <c r="B73" s="72"/>
      <c r="C73" s="77"/>
      <c r="D73" s="28"/>
      <c r="E73" s="75"/>
      <c r="F73" s="65"/>
      <c r="G73" s="65"/>
      <c r="H73" s="166"/>
      <c r="I73" s="5"/>
      <c r="J73" s="5"/>
      <c r="K73" s="11"/>
      <c r="L73" s="93"/>
      <c r="M73" s="83"/>
      <c r="N73" s="40"/>
      <c r="O73" s="40"/>
      <c r="P73" s="65"/>
      <c r="Q73" s="12"/>
      <c r="R73" s="12"/>
    </row>
    <row r="74" spans="1:18" ht="27.6" x14ac:dyDescent="0.3">
      <c r="A74" s="71">
        <v>45679</v>
      </c>
      <c r="B74" s="72" t="s">
        <v>298</v>
      </c>
      <c r="C74" s="77" t="s">
        <v>282</v>
      </c>
      <c r="D74" s="78" t="s">
        <v>283</v>
      </c>
      <c r="E74" s="75" t="s">
        <v>14</v>
      </c>
      <c r="F74" s="76">
        <v>46387</v>
      </c>
      <c r="G74" s="65"/>
      <c r="H74" s="166">
        <v>900</v>
      </c>
      <c r="I74" s="5"/>
      <c r="J74" s="5"/>
      <c r="K74" s="11"/>
      <c r="L74" s="93"/>
      <c r="M74" s="83"/>
      <c r="N74" s="40"/>
      <c r="O74" s="40"/>
      <c r="P74" s="65" t="s">
        <v>255</v>
      </c>
      <c r="Q74" s="12"/>
      <c r="R74" s="12"/>
    </row>
    <row r="75" spans="1:18" x14ac:dyDescent="0.3">
      <c r="A75" s="71"/>
      <c r="B75" s="72"/>
      <c r="C75" s="77"/>
      <c r="D75" s="28"/>
      <c r="E75" s="75"/>
      <c r="F75" s="65"/>
      <c r="G75" s="65"/>
      <c r="H75" s="166"/>
      <c r="I75" s="5"/>
      <c r="J75" s="5"/>
      <c r="K75" s="11"/>
      <c r="L75" s="93"/>
      <c r="M75" s="83"/>
      <c r="N75" s="40"/>
      <c r="O75" s="40"/>
      <c r="P75" s="65"/>
      <c r="Q75" s="12"/>
      <c r="R75" s="12"/>
    </row>
    <row r="76" spans="1:18" ht="43.2" x14ac:dyDescent="0.3">
      <c r="A76" s="71">
        <v>45679</v>
      </c>
      <c r="B76" s="72" t="s">
        <v>301</v>
      </c>
      <c r="C76" s="77" t="s">
        <v>284</v>
      </c>
      <c r="D76" s="78" t="s">
        <v>285</v>
      </c>
      <c r="E76" s="75" t="s">
        <v>14</v>
      </c>
      <c r="F76" s="76">
        <v>46387</v>
      </c>
      <c r="G76" s="65"/>
      <c r="H76" s="166">
        <v>1500</v>
      </c>
      <c r="I76" s="5"/>
      <c r="J76" s="5"/>
      <c r="K76" s="11"/>
      <c r="L76" s="93"/>
      <c r="M76" s="83"/>
      <c r="N76" s="40"/>
      <c r="O76" s="40"/>
      <c r="P76" s="65" t="s">
        <v>255</v>
      </c>
      <c r="Q76" s="12"/>
      <c r="R76" s="12"/>
    </row>
    <row r="77" spans="1:18" x14ac:dyDescent="0.3">
      <c r="A77" s="71"/>
      <c r="B77" s="72"/>
      <c r="C77" s="77"/>
      <c r="D77" s="28"/>
      <c r="E77" s="75"/>
      <c r="F77" s="65"/>
      <c r="G77" s="65"/>
      <c r="H77" s="166"/>
      <c r="I77" s="5"/>
      <c r="J77" s="5"/>
      <c r="K77" s="11"/>
      <c r="L77" s="93"/>
      <c r="M77" s="83"/>
      <c r="N77" s="40"/>
      <c r="O77" s="40"/>
      <c r="P77" s="65"/>
      <c r="Q77" s="12"/>
      <c r="R77" s="12"/>
    </row>
    <row r="78" spans="1:18" ht="43.2" x14ac:dyDescent="0.3">
      <c r="A78" s="71">
        <v>45679</v>
      </c>
      <c r="B78" s="72" t="s">
        <v>303</v>
      </c>
      <c r="C78" s="73" t="s">
        <v>286</v>
      </c>
      <c r="D78" s="78" t="s">
        <v>287</v>
      </c>
      <c r="E78" s="75" t="s">
        <v>14</v>
      </c>
      <c r="F78" s="76">
        <v>46387</v>
      </c>
      <c r="G78" s="80" t="s">
        <v>302</v>
      </c>
      <c r="H78" s="166">
        <v>1560</v>
      </c>
      <c r="I78" s="5"/>
      <c r="J78" s="5"/>
      <c r="K78" s="11"/>
      <c r="L78" s="93"/>
      <c r="M78" s="83"/>
      <c r="N78" s="40"/>
      <c r="O78" s="40"/>
      <c r="P78" s="65" t="s">
        <v>255</v>
      </c>
      <c r="Q78" s="12"/>
      <c r="R78" s="12"/>
    </row>
    <row r="79" spans="1:18" x14ac:dyDescent="0.3">
      <c r="A79" s="71"/>
      <c r="B79" s="72"/>
      <c r="C79" s="77"/>
      <c r="D79" s="28"/>
      <c r="E79" s="75"/>
      <c r="F79" s="65"/>
      <c r="G79" s="65"/>
      <c r="H79" s="166"/>
      <c r="I79" s="5"/>
      <c r="J79" s="5"/>
      <c r="K79" s="11"/>
      <c r="L79" s="93"/>
      <c r="M79" s="83"/>
      <c r="N79" s="40"/>
      <c r="O79" s="40"/>
      <c r="P79" s="65"/>
      <c r="Q79" s="12"/>
      <c r="R79" s="12"/>
    </row>
    <row r="80" spans="1:18" ht="43.2" x14ac:dyDescent="0.3">
      <c r="A80" s="71">
        <v>45679</v>
      </c>
      <c r="B80" s="72" t="s">
        <v>300</v>
      </c>
      <c r="C80" s="73" t="s">
        <v>288</v>
      </c>
      <c r="D80" s="78" t="s">
        <v>299</v>
      </c>
      <c r="E80" s="75" t="s">
        <v>14</v>
      </c>
      <c r="F80" s="76">
        <v>46387</v>
      </c>
      <c r="G80" s="65"/>
      <c r="H80" s="166">
        <v>2000</v>
      </c>
      <c r="I80" s="5">
        <v>46049</v>
      </c>
      <c r="J80" s="5"/>
      <c r="K80" s="11"/>
      <c r="L80" s="93">
        <v>117.14</v>
      </c>
      <c r="M80" s="83">
        <v>46051</v>
      </c>
      <c r="N80" s="40"/>
      <c r="O80" s="40"/>
      <c r="P80" s="65" t="s">
        <v>255</v>
      </c>
      <c r="Q80" s="12"/>
      <c r="R80" s="12"/>
    </row>
    <row r="81" spans="1:18" x14ac:dyDescent="0.3">
      <c r="B81" s="164"/>
      <c r="C81" s="105"/>
      <c r="D81" s="106"/>
      <c r="F81" s="107"/>
    </row>
    <row r="82" spans="1:18" ht="57.6" x14ac:dyDescent="0.3">
      <c r="A82" s="71">
        <v>46062</v>
      </c>
      <c r="B82" s="121" t="s">
        <v>333</v>
      </c>
      <c r="C82" s="122" t="s">
        <v>332</v>
      </c>
      <c r="D82" s="123" t="s">
        <v>335</v>
      </c>
      <c r="E82" s="124" t="s">
        <v>14</v>
      </c>
      <c r="F82" s="76">
        <v>46387</v>
      </c>
      <c r="G82" s="133" t="s">
        <v>334</v>
      </c>
      <c r="H82" s="168">
        <v>50000</v>
      </c>
      <c r="I82" s="5" t="s">
        <v>373</v>
      </c>
      <c r="J82" s="5" t="s">
        <v>388</v>
      </c>
      <c r="K82" s="11"/>
      <c r="L82" s="93"/>
      <c r="M82" s="83"/>
      <c r="N82" s="40"/>
      <c r="O82" s="40"/>
      <c r="P82" s="52" t="s">
        <v>341</v>
      </c>
      <c r="Q82" s="12"/>
      <c r="R82" s="12"/>
    </row>
    <row r="83" spans="1:18" x14ac:dyDescent="0.3">
      <c r="A83" s="71"/>
      <c r="B83" s="72"/>
      <c r="C83" s="73"/>
      <c r="D83" s="78"/>
      <c r="E83" s="75"/>
      <c r="F83" s="76"/>
      <c r="G83" s="65"/>
      <c r="H83" s="166"/>
      <c r="I83" s="5"/>
      <c r="J83" s="5"/>
      <c r="K83" s="11"/>
      <c r="L83" s="93"/>
      <c r="M83" s="83"/>
      <c r="N83" s="40"/>
      <c r="O83" s="40"/>
      <c r="P83" s="65"/>
      <c r="Q83" s="12"/>
      <c r="R83" s="12"/>
    </row>
    <row r="84" spans="1:18" ht="28.8" x14ac:dyDescent="0.3">
      <c r="A84" s="71">
        <v>46072</v>
      </c>
      <c r="B84" s="72" t="s">
        <v>339</v>
      </c>
      <c r="C84" s="73" t="s">
        <v>338</v>
      </c>
      <c r="D84" s="78" t="s">
        <v>43</v>
      </c>
      <c r="E84" s="124" t="s">
        <v>14</v>
      </c>
      <c r="F84" s="76">
        <v>46204</v>
      </c>
      <c r="G84" s="190" t="s">
        <v>340</v>
      </c>
      <c r="H84" s="166">
        <v>4950</v>
      </c>
      <c r="I84" s="5"/>
      <c r="J84" s="5"/>
      <c r="K84" s="11"/>
      <c r="L84" s="93">
        <v>2000</v>
      </c>
      <c r="M84" s="83">
        <v>46135</v>
      </c>
      <c r="N84" s="40"/>
      <c r="O84" s="40"/>
      <c r="P84" s="65" t="s">
        <v>255</v>
      </c>
      <c r="Q84" s="12"/>
      <c r="R84" s="12"/>
    </row>
    <row r="85" spans="1:18" x14ac:dyDescent="0.3">
      <c r="A85" s="71"/>
      <c r="B85" s="72"/>
      <c r="C85" s="73"/>
      <c r="D85" s="78"/>
      <c r="E85" s="124"/>
      <c r="F85" s="76"/>
      <c r="G85" s="190"/>
      <c r="H85" s="166"/>
      <c r="I85" s="5"/>
      <c r="J85" s="5"/>
      <c r="K85" s="11"/>
      <c r="L85" s="93"/>
      <c r="M85" s="83"/>
      <c r="N85" s="40"/>
      <c r="O85" s="40"/>
      <c r="P85" s="65"/>
      <c r="Q85" s="12"/>
      <c r="R85" s="12"/>
    </row>
    <row r="86" spans="1:18" ht="43.2" x14ac:dyDescent="0.3">
      <c r="A86" s="221">
        <v>46092</v>
      </c>
      <c r="B86" s="72" t="s">
        <v>389</v>
      </c>
      <c r="C86" s="122" t="s">
        <v>365</v>
      </c>
      <c r="D86" s="78" t="s">
        <v>363</v>
      </c>
      <c r="E86" s="223" t="s">
        <v>14</v>
      </c>
      <c r="F86" s="225">
        <v>46387</v>
      </c>
      <c r="G86" s="227" t="s">
        <v>369</v>
      </c>
      <c r="H86" s="176">
        <v>1500</v>
      </c>
      <c r="I86" s="5">
        <v>46104</v>
      </c>
      <c r="J86" s="5" t="s">
        <v>386</v>
      </c>
      <c r="K86" s="11"/>
      <c r="L86" s="93">
        <v>700</v>
      </c>
      <c r="M86" s="83">
        <v>46135</v>
      </c>
      <c r="N86" s="40"/>
      <c r="O86" s="40"/>
      <c r="P86" s="65" t="s">
        <v>255</v>
      </c>
      <c r="Q86" s="12"/>
      <c r="R86" s="12"/>
    </row>
    <row r="87" spans="1:18" ht="43.2" x14ac:dyDescent="0.3">
      <c r="A87" s="222"/>
      <c r="B87" s="72" t="s">
        <v>366</v>
      </c>
      <c r="C87" s="122" t="s">
        <v>365</v>
      </c>
      <c r="D87" s="78" t="s">
        <v>364</v>
      </c>
      <c r="E87" s="224"/>
      <c r="F87" s="226"/>
      <c r="G87" s="228"/>
      <c r="H87" s="176">
        <v>1000</v>
      </c>
      <c r="I87" s="5"/>
      <c r="J87" s="5"/>
      <c r="K87" s="11"/>
      <c r="L87" s="93"/>
      <c r="M87" s="83"/>
      <c r="N87" s="40"/>
      <c r="O87" s="40"/>
      <c r="P87" s="65" t="s">
        <v>255</v>
      </c>
      <c r="Q87" s="12"/>
      <c r="R87" s="12"/>
    </row>
    <row r="88" spans="1:18" x14ac:dyDescent="0.3">
      <c r="A88" s="71"/>
      <c r="B88" s="72"/>
      <c r="C88" s="122"/>
      <c r="D88" s="78"/>
      <c r="E88" s="124"/>
      <c r="F88" s="76"/>
      <c r="G88" s="190"/>
      <c r="H88" s="166"/>
      <c r="I88" s="5"/>
      <c r="J88" s="5"/>
      <c r="K88" s="11"/>
      <c r="L88" s="93"/>
      <c r="M88" s="83"/>
      <c r="N88" s="40"/>
      <c r="O88" s="40"/>
      <c r="P88" s="65"/>
      <c r="Q88" s="12"/>
      <c r="R88" s="12"/>
    </row>
    <row r="89" spans="1:18" ht="50.4" customHeight="1" x14ac:dyDescent="0.3">
      <c r="A89" s="71">
        <v>46092</v>
      </c>
      <c r="B89" s="72" t="s">
        <v>370</v>
      </c>
      <c r="C89" s="122" t="s">
        <v>367</v>
      </c>
      <c r="D89" s="214" t="s">
        <v>361</v>
      </c>
      <c r="E89" s="124" t="s">
        <v>14</v>
      </c>
      <c r="F89" s="76">
        <v>46387</v>
      </c>
      <c r="G89" s="190" t="s">
        <v>368</v>
      </c>
      <c r="H89" s="166" t="s">
        <v>360</v>
      </c>
      <c r="I89" s="5">
        <v>46121</v>
      </c>
      <c r="J89" s="5" t="s">
        <v>385</v>
      </c>
      <c r="K89" s="11"/>
      <c r="L89" s="93">
        <v>250</v>
      </c>
      <c r="M89" s="83">
        <v>46135</v>
      </c>
      <c r="N89" s="40"/>
      <c r="O89" s="40"/>
      <c r="P89" s="65" t="s">
        <v>255</v>
      </c>
      <c r="Q89" s="12"/>
      <c r="R89" s="12"/>
    </row>
    <row r="90" spans="1:18" x14ac:dyDescent="0.3">
      <c r="A90" s="71"/>
      <c r="B90" s="72"/>
      <c r="C90" s="122"/>
      <c r="D90" s="78"/>
      <c r="E90" s="124"/>
      <c r="F90" s="76"/>
      <c r="G90" s="190"/>
      <c r="H90" s="166"/>
      <c r="I90" s="5"/>
      <c r="J90" s="5"/>
      <c r="K90" s="11"/>
      <c r="L90" s="93"/>
      <c r="M90" s="83"/>
      <c r="N90" s="40"/>
      <c r="O90" s="40"/>
      <c r="P90" s="65"/>
      <c r="Q90" s="12"/>
      <c r="R90" s="12"/>
    </row>
    <row r="91" spans="1:18" ht="43.95" customHeight="1" x14ac:dyDescent="0.3">
      <c r="A91" s="71">
        <v>46092</v>
      </c>
      <c r="B91" s="72" t="s">
        <v>372</v>
      </c>
      <c r="C91" s="122" t="s">
        <v>371</v>
      </c>
      <c r="D91" s="78" t="s">
        <v>362</v>
      </c>
      <c r="E91" s="124" t="s">
        <v>14</v>
      </c>
      <c r="F91" s="76">
        <v>46387</v>
      </c>
      <c r="G91" s="190" t="s">
        <v>368</v>
      </c>
      <c r="H91" s="166" t="s">
        <v>360</v>
      </c>
      <c r="I91" s="5">
        <v>46098</v>
      </c>
      <c r="J91" s="5" t="s">
        <v>342</v>
      </c>
      <c r="K91" s="11"/>
      <c r="L91" s="93">
        <v>187</v>
      </c>
      <c r="M91" s="83">
        <v>46135</v>
      </c>
      <c r="N91" s="40"/>
      <c r="O91" s="40"/>
      <c r="P91" s="65" t="s">
        <v>255</v>
      </c>
      <c r="Q91" s="12"/>
      <c r="R91" s="12"/>
    </row>
    <row r="92" spans="1:18" x14ac:dyDescent="0.3">
      <c r="A92" s="71"/>
      <c r="B92" s="72"/>
      <c r="C92" s="73"/>
      <c r="D92" s="78"/>
      <c r="E92" s="124"/>
      <c r="F92" s="76"/>
      <c r="G92" s="190"/>
      <c r="H92" s="166"/>
      <c r="I92" s="5"/>
      <c r="J92" s="5"/>
      <c r="K92" s="11"/>
      <c r="L92" s="93"/>
      <c r="M92" s="83"/>
      <c r="N92" s="40"/>
      <c r="O92" s="40"/>
      <c r="P92" s="65"/>
      <c r="Q92" s="12"/>
      <c r="R92" s="12"/>
    </row>
    <row r="93" spans="1:18" ht="28.8" x14ac:dyDescent="0.3">
      <c r="A93" s="71">
        <v>46127</v>
      </c>
      <c r="B93" s="72" t="s">
        <v>382</v>
      </c>
      <c r="C93" s="73" t="s">
        <v>380</v>
      </c>
      <c r="D93" s="78" t="s">
        <v>149</v>
      </c>
      <c r="E93" s="124" t="s">
        <v>14</v>
      </c>
      <c r="F93" s="76">
        <v>46122</v>
      </c>
      <c r="G93" s="190" t="s">
        <v>381</v>
      </c>
      <c r="H93" s="166">
        <v>230</v>
      </c>
      <c r="I93" s="5">
        <v>46133</v>
      </c>
      <c r="J93" s="5" t="s">
        <v>387</v>
      </c>
      <c r="K93" s="11"/>
      <c r="L93" s="93">
        <v>230</v>
      </c>
      <c r="M93" s="83">
        <v>46135</v>
      </c>
      <c r="N93" s="40"/>
      <c r="O93" s="40"/>
      <c r="P93" s="65" t="s">
        <v>255</v>
      </c>
      <c r="Q93" s="12"/>
      <c r="R93" s="12"/>
    </row>
    <row r="94" spans="1:18" x14ac:dyDescent="0.3">
      <c r="A94" s="71"/>
      <c r="B94" s="72"/>
      <c r="C94" s="73"/>
      <c r="D94" s="78"/>
      <c r="E94" s="124"/>
      <c r="F94" s="76"/>
      <c r="G94" s="190"/>
      <c r="H94" s="166"/>
      <c r="I94" s="5"/>
      <c r="J94" s="5"/>
      <c r="K94" s="11"/>
      <c r="L94" s="93"/>
      <c r="M94" s="83"/>
      <c r="N94" s="40"/>
      <c r="O94" s="40"/>
      <c r="P94" s="65"/>
      <c r="Q94" s="12"/>
      <c r="R94" s="12"/>
    </row>
    <row r="95" spans="1:18" x14ac:dyDescent="0.3">
      <c r="A95" s="71"/>
      <c r="B95" s="72"/>
      <c r="C95" s="73"/>
      <c r="D95" s="78"/>
      <c r="E95" s="124"/>
      <c r="F95" s="76"/>
      <c r="G95" s="190"/>
      <c r="H95" s="166"/>
      <c r="I95" s="5"/>
      <c r="J95" s="5"/>
      <c r="K95" s="11"/>
      <c r="L95" s="93"/>
      <c r="M95" s="83"/>
      <c r="N95" s="40"/>
      <c r="O95" s="40"/>
      <c r="P95" s="65"/>
      <c r="Q95" s="12"/>
      <c r="R95" s="12"/>
    </row>
    <row r="96" spans="1:18" x14ac:dyDescent="0.3">
      <c r="A96" s="71"/>
      <c r="B96" s="72"/>
      <c r="C96" s="73"/>
      <c r="D96" s="78"/>
      <c r="E96" s="124"/>
      <c r="F96" s="76"/>
      <c r="G96" s="190"/>
      <c r="H96" s="166"/>
      <c r="I96" s="5"/>
      <c r="J96" s="5"/>
      <c r="K96" s="11"/>
      <c r="L96" s="93"/>
      <c r="M96" s="83"/>
      <c r="N96" s="40"/>
      <c r="O96" s="40"/>
      <c r="P96" s="65"/>
      <c r="Q96" s="12"/>
      <c r="R96" s="12"/>
    </row>
    <row r="97" spans="1:18" x14ac:dyDescent="0.3">
      <c r="A97" s="71"/>
      <c r="B97" s="72"/>
      <c r="C97" s="73"/>
      <c r="D97" s="78"/>
      <c r="E97" s="124"/>
      <c r="F97" s="76"/>
      <c r="G97" s="190"/>
      <c r="H97" s="166"/>
      <c r="I97" s="5"/>
      <c r="J97" s="5"/>
      <c r="K97" s="11"/>
      <c r="L97" s="93"/>
      <c r="M97" s="83"/>
      <c r="N97" s="40"/>
      <c r="O97" s="40"/>
      <c r="P97" s="65"/>
      <c r="Q97" s="12"/>
      <c r="R97" s="12"/>
    </row>
    <row r="98" spans="1:18" x14ac:dyDescent="0.3">
      <c r="A98" s="71"/>
      <c r="B98" s="72"/>
      <c r="C98" s="73"/>
      <c r="D98" s="78"/>
      <c r="E98" s="124"/>
      <c r="F98" s="76"/>
      <c r="G98" s="190"/>
      <c r="H98" s="166"/>
      <c r="I98" s="5"/>
      <c r="J98" s="5"/>
      <c r="K98" s="11"/>
      <c r="L98" s="93"/>
      <c r="M98" s="83"/>
      <c r="N98" s="40"/>
      <c r="O98" s="40"/>
      <c r="P98" s="65"/>
      <c r="Q98" s="12"/>
      <c r="R98" s="12"/>
    </row>
    <row r="99" spans="1:18" x14ac:dyDescent="0.3">
      <c r="A99" s="71"/>
      <c r="B99" s="72"/>
      <c r="C99" s="73"/>
      <c r="D99" s="78"/>
      <c r="E99" s="124"/>
      <c r="F99" s="76"/>
      <c r="G99" s="190"/>
      <c r="H99" s="166"/>
      <c r="I99" s="5"/>
      <c r="J99" s="5"/>
      <c r="K99" s="11"/>
      <c r="L99" s="93"/>
      <c r="M99" s="83"/>
      <c r="N99" s="40"/>
      <c r="O99" s="40"/>
      <c r="P99" s="65"/>
      <c r="Q99" s="12"/>
      <c r="R99" s="12"/>
    </row>
    <row r="100" spans="1:18" x14ac:dyDescent="0.3">
      <c r="A100" s="71"/>
      <c r="B100" s="72"/>
      <c r="C100" s="73"/>
      <c r="D100" s="78"/>
      <c r="E100" s="124"/>
      <c r="F100" s="76"/>
      <c r="G100" s="190"/>
      <c r="H100" s="166"/>
      <c r="I100" s="5"/>
      <c r="J100" s="5"/>
      <c r="K100" s="11"/>
      <c r="L100" s="93"/>
      <c r="M100" s="83"/>
      <c r="N100" s="40"/>
      <c r="O100" s="40"/>
      <c r="P100" s="65"/>
      <c r="Q100" s="12"/>
      <c r="R100" s="12"/>
    </row>
    <row r="101" spans="1:18" x14ac:dyDescent="0.3">
      <c r="A101" s="218" t="s">
        <v>355</v>
      </c>
      <c r="B101" s="219"/>
      <c r="C101" s="220"/>
      <c r="D101" s="78"/>
      <c r="E101" s="75"/>
      <c r="F101" s="76"/>
      <c r="G101" s="65"/>
      <c r="H101" s="166"/>
      <c r="I101" s="5"/>
      <c r="J101" s="5"/>
      <c r="K101" s="11"/>
      <c r="L101" s="93"/>
      <c r="M101" s="83"/>
      <c r="N101" s="40"/>
      <c r="O101" s="40"/>
      <c r="P101" s="65"/>
      <c r="Q101" s="12"/>
      <c r="R101" s="12"/>
    </row>
    <row r="102" spans="1:18" ht="57" customHeight="1" x14ac:dyDescent="0.3">
      <c r="A102" s="204">
        <v>46080</v>
      </c>
      <c r="B102" s="205" t="s">
        <v>349</v>
      </c>
      <c r="C102" s="206" t="s">
        <v>343</v>
      </c>
      <c r="D102" s="78" t="s">
        <v>49</v>
      </c>
      <c r="E102" s="75" t="s">
        <v>14</v>
      </c>
      <c r="F102" s="76">
        <v>46387</v>
      </c>
      <c r="G102" s="190" t="s">
        <v>348</v>
      </c>
      <c r="H102" s="166">
        <v>4000</v>
      </c>
      <c r="I102" s="5"/>
      <c r="J102" s="13"/>
      <c r="K102" s="11"/>
      <c r="L102" s="93">
        <f>339.07+44.42+357.35+43.23</f>
        <v>784.07</v>
      </c>
      <c r="M102" s="83">
        <v>46111</v>
      </c>
      <c r="N102" s="40"/>
      <c r="O102" s="40"/>
      <c r="P102" s="65" t="s">
        <v>347</v>
      </c>
      <c r="Q102" s="12"/>
      <c r="R102" s="12"/>
    </row>
    <row r="103" spans="1:18" ht="72" x14ac:dyDescent="0.3">
      <c r="A103" s="204">
        <v>46080</v>
      </c>
      <c r="B103" s="205" t="s">
        <v>351</v>
      </c>
      <c r="C103" s="206" t="s">
        <v>344</v>
      </c>
      <c r="D103" s="78" t="s">
        <v>345</v>
      </c>
      <c r="E103" s="75" t="s">
        <v>14</v>
      </c>
      <c r="F103" s="76">
        <v>46387</v>
      </c>
      <c r="G103" s="190" t="s">
        <v>350</v>
      </c>
      <c r="H103" s="166">
        <v>2500</v>
      </c>
      <c r="I103" s="5"/>
      <c r="J103" s="5" t="s">
        <v>356</v>
      </c>
      <c r="K103" s="11"/>
      <c r="L103" s="93">
        <f>333.02+333.02</f>
        <v>666.04</v>
      </c>
      <c r="M103" s="83">
        <v>46141</v>
      </c>
      <c r="N103" s="40"/>
      <c r="O103" s="40"/>
      <c r="P103" s="65"/>
      <c r="Q103" s="12"/>
      <c r="R103" s="12"/>
    </row>
    <row r="104" spans="1:18" ht="28.8" x14ac:dyDescent="0.3">
      <c r="A104" s="204">
        <v>46080</v>
      </c>
      <c r="B104" s="205" t="s">
        <v>353</v>
      </c>
      <c r="C104" s="206" t="s">
        <v>352</v>
      </c>
      <c r="D104" s="78" t="s">
        <v>346</v>
      </c>
      <c r="E104" s="75" t="s">
        <v>14</v>
      </c>
      <c r="F104" s="76">
        <v>47664</v>
      </c>
      <c r="G104" s="190" t="s">
        <v>354</v>
      </c>
      <c r="H104" s="166">
        <v>18500</v>
      </c>
      <c r="I104" s="5"/>
      <c r="J104" s="5"/>
      <c r="K104" s="11"/>
      <c r="L104" s="93">
        <f>1213.5+1213.5</f>
        <v>2427</v>
      </c>
      <c r="M104" s="83">
        <v>46135</v>
      </c>
      <c r="N104" s="40"/>
      <c r="O104" s="40"/>
      <c r="P104" s="65"/>
      <c r="Q104" s="12"/>
      <c r="R104" s="12"/>
    </row>
    <row r="105" spans="1:18" x14ac:dyDescent="0.3">
      <c r="A105" s="71"/>
      <c r="B105" s="72"/>
      <c r="C105" s="191"/>
      <c r="D105" s="78"/>
      <c r="E105" s="75"/>
      <c r="F105" s="76"/>
      <c r="G105" s="65"/>
      <c r="H105" s="166"/>
      <c r="I105" s="5"/>
      <c r="J105" s="5"/>
      <c r="K105" s="11"/>
      <c r="L105" s="93"/>
      <c r="M105" s="83"/>
      <c r="N105" s="40"/>
      <c r="O105" s="40"/>
      <c r="P105" s="65"/>
      <c r="Q105" s="12"/>
      <c r="R105" s="12"/>
    </row>
    <row r="106" spans="1:18" x14ac:dyDescent="0.3">
      <c r="C106" s="105"/>
      <c r="D106" s="106"/>
      <c r="F106" s="107"/>
    </row>
    <row r="108" spans="1:18" ht="18" x14ac:dyDescent="0.3">
      <c r="B108" s="99" t="s">
        <v>305</v>
      </c>
    </row>
    <row r="109" spans="1:18" ht="27.6" x14ac:dyDescent="0.3">
      <c r="A109" s="182">
        <v>45412</v>
      </c>
      <c r="B109" s="183" t="s">
        <v>306</v>
      </c>
      <c r="C109" s="184" t="s">
        <v>307</v>
      </c>
      <c r="D109" s="185" t="s">
        <v>308</v>
      </c>
      <c r="E109" s="186" t="s">
        <v>14</v>
      </c>
      <c r="F109" s="187">
        <v>45900</v>
      </c>
      <c r="G109" s="187"/>
      <c r="H109" s="188">
        <v>3846</v>
      </c>
      <c r="I109" s="189"/>
      <c r="J109" s="189"/>
      <c r="K109" s="15"/>
      <c r="L109" s="98">
        <f>220+220.11+283+283+283+283+283+283+62.88</f>
        <v>2200.9900000000002</v>
      </c>
      <c r="M109" s="102">
        <v>45925</v>
      </c>
      <c r="N109" s="12"/>
      <c r="O109" s="12"/>
      <c r="P109" s="103" t="s">
        <v>321</v>
      </c>
    </row>
    <row r="110" spans="1:18" ht="41.4" customHeight="1" x14ac:dyDescent="0.3">
      <c r="A110" s="182">
        <v>45595</v>
      </c>
      <c r="B110" s="183" t="s">
        <v>309</v>
      </c>
      <c r="C110" s="184" t="s">
        <v>310</v>
      </c>
      <c r="D110" s="185" t="s">
        <v>311</v>
      </c>
      <c r="E110" s="186" t="s">
        <v>14</v>
      </c>
      <c r="F110" s="187">
        <v>45808</v>
      </c>
      <c r="G110" s="187"/>
      <c r="H110" s="188">
        <v>4888</v>
      </c>
      <c r="I110" s="189"/>
      <c r="J110" s="189"/>
      <c r="K110" s="15"/>
      <c r="L110" s="98">
        <f>2080+728</f>
        <v>2808</v>
      </c>
      <c r="M110" s="102">
        <v>45832</v>
      </c>
      <c r="N110" s="12"/>
      <c r="O110" s="12"/>
      <c r="P110" s="103" t="s">
        <v>322</v>
      </c>
    </row>
    <row r="111" spans="1:18" ht="41.4" customHeight="1" x14ac:dyDescent="0.3">
      <c r="A111" s="156">
        <v>45677</v>
      </c>
      <c r="B111" s="157" t="s">
        <v>312</v>
      </c>
      <c r="C111" s="158" t="s">
        <v>313</v>
      </c>
      <c r="D111" s="159" t="s">
        <v>314</v>
      </c>
      <c r="E111" s="160" t="s">
        <v>14</v>
      </c>
      <c r="F111" s="161">
        <v>45808</v>
      </c>
      <c r="G111" s="162" t="s">
        <v>315</v>
      </c>
      <c r="H111" s="179">
        <v>1325.25</v>
      </c>
      <c r="I111" s="163"/>
      <c r="J111" s="163"/>
      <c r="K111" s="15"/>
      <c r="L111" s="98">
        <v>0</v>
      </c>
      <c r="M111" s="12"/>
      <c r="N111" s="12"/>
      <c r="O111" s="12"/>
      <c r="P111" s="104" t="s">
        <v>323</v>
      </c>
    </row>
  </sheetData>
  <mergeCells count="28">
    <mergeCell ref="G86:G87"/>
    <mergeCell ref="F86:F87"/>
    <mergeCell ref="E86:E87"/>
    <mergeCell ref="A86:A87"/>
    <mergeCell ref="A101:C101"/>
    <mergeCell ref="P27:P29"/>
    <mergeCell ref="A53:H53"/>
    <mergeCell ref="A46:R46"/>
    <mergeCell ref="N16:N19"/>
    <mergeCell ref="K16:K19"/>
    <mergeCell ref="Q16:Q19"/>
    <mergeCell ref="A27:A29"/>
    <mergeCell ref="B27:B29"/>
    <mergeCell ref="A16:A19"/>
    <mergeCell ref="C27:C29"/>
    <mergeCell ref="H27:H29"/>
    <mergeCell ref="P16:P19"/>
    <mergeCell ref="G16:G19"/>
    <mergeCell ref="H16:H19"/>
    <mergeCell ref="F16:F19"/>
    <mergeCell ref="E16:E19"/>
    <mergeCell ref="C16:C19"/>
    <mergeCell ref="B16:B19"/>
    <mergeCell ref="J13:J14"/>
    <mergeCell ref="A1:E1"/>
    <mergeCell ref="F1:H1"/>
    <mergeCell ref="D13:D14"/>
    <mergeCell ref="A3:H3"/>
  </mergeCells>
  <hyperlinks>
    <hyperlink ref="Q6" r:id="rId1" xr:uid="{525C63FE-1916-4FAD-AD83-E9331DF09A5F}"/>
    <hyperlink ref="Q7" r:id="rId2" xr:uid="{BF05666A-0B1C-4D42-BFC5-DE136104CB13}"/>
    <hyperlink ref="Q8" r:id="rId3" xr:uid="{3D7D86AD-DC0D-4228-B63B-10D7F8846E8D}"/>
    <hyperlink ref="Q9" r:id="rId4" xr:uid="{CE5BCE7B-598D-4527-8938-2B026B1C4AFF}"/>
    <hyperlink ref="Q10" r:id="rId5" xr:uid="{C23275FC-B5FC-4BE7-B616-F7EE50572622}"/>
    <hyperlink ref="Q11" r:id="rId6" xr:uid="{48FC3F60-629A-4CF4-834B-85BBE7ABB3CA}"/>
    <hyperlink ref="Q12" r:id="rId7" xr:uid="{F0C04486-3BA6-4D56-B55B-3CC3C768FDCD}"/>
    <hyperlink ref="Q14" r:id="rId8" xr:uid="{772161C4-79FA-4BDA-AE9F-63166062FFCD}"/>
    <hyperlink ref="Q13" r:id="rId9" xr:uid="{0F07BBF5-D700-4E0C-BBBE-4026E57F23D8}"/>
    <hyperlink ref="Q20" r:id="rId10" xr:uid="{49B630A3-2B6F-40CE-95DA-09840D76E9D8}"/>
    <hyperlink ref="Q23" r:id="rId11" xr:uid="{995B25A3-68E7-47F8-8AA0-02B00ADB3D4A}"/>
    <hyperlink ref="Q24" r:id="rId12" xr:uid="{80D6C7DC-817A-42DE-B788-4A4C368A9E89}"/>
    <hyperlink ref="Q5" r:id="rId13" xr:uid="{BA9B3EC8-2371-4EB9-BD56-C86B509615BB}"/>
    <hyperlink ref="Q25" r:id="rId14" xr:uid="{4225D68A-E0FA-4A76-9215-D4F26C45D03A}"/>
    <hyperlink ref="Q26" r:id="rId15" xr:uid="{06DF31C2-6FD4-4D28-813D-B1651AE7A996}"/>
    <hyperlink ref="Q4" r:id="rId16" xr:uid="{4110AADE-6948-4954-B05B-BC42E3B681DB}"/>
    <hyperlink ref="Q27" r:id="rId17" xr:uid="{A6F40829-4DE5-4489-BCA1-D6E8A98F9800}"/>
    <hyperlink ref="Q15" r:id="rId18" xr:uid="{E5352250-C1F2-4262-9546-AFA9ECFDF65F}"/>
    <hyperlink ref="Q22" r:id="rId19" xr:uid="{EC7E5647-60AD-4395-A488-6EE8F27490F6}"/>
    <hyperlink ref="Q30" r:id="rId20" xr:uid="{313DA477-CB51-4C31-8185-0E4D252EBE66}"/>
    <hyperlink ref="Q32" r:id="rId21" xr:uid="{9C754264-1AB3-4C8F-8377-0DCFAE1E7C83}"/>
    <hyperlink ref="Q31" r:id="rId22" xr:uid="{1853508B-172C-4E86-8EAD-98B1D279B42A}"/>
    <hyperlink ref="Q33" r:id="rId23" xr:uid="{67C7F133-BE09-4281-A4F4-7307E2889F40}"/>
    <hyperlink ref="Q55" r:id="rId24" xr:uid="{70041EC4-0A8E-4B92-A391-02CADB59C2B9}"/>
    <hyperlink ref="Q35" r:id="rId25" xr:uid="{5ECD3FD0-F315-487A-9977-0161A375D1A4}"/>
    <hyperlink ref="Q34" r:id="rId26" xr:uid="{9E684F52-16C6-4332-A996-506CD55A29E6}"/>
    <hyperlink ref="Q16" r:id="rId27" xr:uid="{92FE3E98-CC62-421A-8000-8F5EA9213A16}"/>
  </hyperlinks>
  <pageMargins left="0.7" right="0.7" top="0.75" bottom="0.75" header="0.3" footer="0.3"/>
  <pageSetup paperSize="8" orientation="landscape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tabSelected="1" workbookViewId="0">
      <selection activeCell="J1" sqref="J1:M1048576"/>
    </sheetView>
  </sheetViews>
  <sheetFormatPr defaultColWidth="54.88671875" defaultRowHeight="14.4" x14ac:dyDescent="0.3"/>
  <cols>
    <col min="1" max="1" width="13" customWidth="1"/>
    <col min="2" max="2" width="56.6640625" bestFit="1" customWidth="1"/>
    <col min="3" max="3" width="47.44140625" customWidth="1"/>
    <col min="4" max="4" width="19.33203125" customWidth="1"/>
    <col min="5" max="5" width="11.33203125" customWidth="1"/>
    <col min="6" max="6" width="18.109375" customWidth="1"/>
    <col min="7" max="7" width="12.6640625" customWidth="1"/>
    <col min="8" max="8" width="15.6640625" customWidth="1"/>
    <col min="9" max="9" width="30.5546875" hidden="1" customWidth="1"/>
  </cols>
  <sheetData>
    <row r="1" spans="1:9" ht="28.8" x14ac:dyDescent="0.3">
      <c r="A1" s="143" t="s">
        <v>3</v>
      </c>
      <c r="B1" s="144" t="s">
        <v>4</v>
      </c>
      <c r="C1" s="146" t="s">
        <v>5</v>
      </c>
      <c r="D1" s="145" t="s">
        <v>6</v>
      </c>
      <c r="E1" s="146" t="s">
        <v>7</v>
      </c>
      <c r="F1" s="169" t="s">
        <v>8</v>
      </c>
      <c r="G1" s="149" t="s">
        <v>325</v>
      </c>
      <c r="H1" s="150" t="s">
        <v>358</v>
      </c>
      <c r="I1" s="151" t="s">
        <v>328</v>
      </c>
    </row>
    <row r="2" spans="1:9" x14ac:dyDescent="0.3">
      <c r="A2" s="217"/>
      <c r="B2" s="217"/>
      <c r="C2" s="217"/>
      <c r="D2" s="217"/>
      <c r="E2" s="217"/>
      <c r="F2" s="217"/>
      <c r="G2" s="217"/>
      <c r="H2" s="217"/>
      <c r="I2" s="217"/>
    </row>
    <row r="3" spans="1:9" ht="23.4" x14ac:dyDescent="0.3">
      <c r="A3" s="17" t="s">
        <v>161</v>
      </c>
      <c r="B3" s="19" t="s">
        <v>148</v>
      </c>
      <c r="C3" s="27" t="s">
        <v>152</v>
      </c>
      <c r="D3" s="59" t="s">
        <v>18</v>
      </c>
      <c r="E3" s="7">
        <v>46189</v>
      </c>
      <c r="F3" s="165">
        <v>180</v>
      </c>
      <c r="G3" s="95">
        <v>180</v>
      </c>
      <c r="H3" s="85">
        <v>45812</v>
      </c>
      <c r="I3" s="39"/>
    </row>
    <row r="4" spans="1:9" x14ac:dyDescent="0.3">
      <c r="A4" s="18" t="s">
        <v>126</v>
      </c>
      <c r="B4" s="19" t="s">
        <v>117</v>
      </c>
      <c r="C4" s="27" t="s">
        <v>118</v>
      </c>
      <c r="D4" s="30" t="s">
        <v>14</v>
      </c>
      <c r="E4" s="6">
        <v>46173</v>
      </c>
      <c r="F4" s="177">
        <v>1580</v>
      </c>
      <c r="G4" s="96"/>
      <c r="H4" s="90"/>
      <c r="I4" s="48"/>
    </row>
    <row r="5" spans="1:9" ht="28.8" x14ac:dyDescent="0.3">
      <c r="A5" s="61" t="s">
        <v>198</v>
      </c>
      <c r="B5" s="62" t="s">
        <v>190</v>
      </c>
      <c r="C5" s="27" t="s">
        <v>191</v>
      </c>
      <c r="D5" s="30" t="s">
        <v>14</v>
      </c>
      <c r="E5" s="6">
        <v>46387</v>
      </c>
      <c r="F5" s="178">
        <v>1885</v>
      </c>
      <c r="G5" s="96">
        <v>1855</v>
      </c>
      <c r="H5" s="90">
        <v>46107</v>
      </c>
      <c r="I5" s="48"/>
    </row>
    <row r="6" spans="1:9" ht="28.8" x14ac:dyDescent="0.3">
      <c r="A6" s="18" t="s">
        <v>245</v>
      </c>
      <c r="B6" s="19" t="s">
        <v>243</v>
      </c>
      <c r="C6" s="27" t="s">
        <v>242</v>
      </c>
      <c r="D6" s="30" t="s">
        <v>14</v>
      </c>
      <c r="E6" s="6">
        <v>46387</v>
      </c>
      <c r="F6" s="177">
        <v>1400</v>
      </c>
      <c r="G6" s="98">
        <v>700</v>
      </c>
      <c r="H6" s="90">
        <v>46013</v>
      </c>
      <c r="I6" s="48"/>
    </row>
    <row r="7" spans="1:9" x14ac:dyDescent="0.3">
      <c r="A7" s="141" t="s">
        <v>32</v>
      </c>
      <c r="B7" s="142" t="s">
        <v>33</v>
      </c>
      <c r="C7" s="27" t="s">
        <v>34</v>
      </c>
      <c r="D7" s="30" t="s">
        <v>14</v>
      </c>
      <c r="E7" s="6" t="s">
        <v>327</v>
      </c>
      <c r="F7" s="168">
        <v>120000</v>
      </c>
      <c r="G7" s="93">
        <f>751.53+748.35+673.05+741.98+714.96+735.61+708.8+729.24+726.06+699.55+719.69+693.39+713.32+710.13+638.54+703.77+677.98+697.4</f>
        <v>12783.349999999997</v>
      </c>
      <c r="H7" s="86">
        <v>46172</v>
      </c>
      <c r="I7" s="37" t="s">
        <v>35</v>
      </c>
    </row>
    <row r="8" spans="1:9" x14ac:dyDescent="0.3">
      <c r="A8" s="61" t="s">
        <v>188</v>
      </c>
      <c r="B8" s="62" t="s">
        <v>186</v>
      </c>
      <c r="C8" s="63" t="s">
        <v>184</v>
      </c>
      <c r="D8" s="30" t="s">
        <v>14</v>
      </c>
      <c r="E8" s="6">
        <v>46630</v>
      </c>
      <c r="F8" s="181">
        <v>7200</v>
      </c>
      <c r="G8" s="96">
        <f>300+533.33+266.66+300+300+300+300</f>
        <v>2299.9899999999998</v>
      </c>
      <c r="H8" s="90">
        <v>46162</v>
      </c>
      <c r="I8" s="48"/>
    </row>
    <row r="9" spans="1:9" x14ac:dyDescent="0.3">
      <c r="A9" s="216"/>
      <c r="B9" s="216"/>
      <c r="C9" s="216"/>
      <c r="D9" s="216"/>
      <c r="E9" s="216"/>
      <c r="F9" s="216"/>
      <c r="G9" s="216"/>
      <c r="H9" s="216"/>
      <c r="I9" s="216"/>
    </row>
    <row r="10" spans="1:9" ht="28.8" x14ac:dyDescent="0.3">
      <c r="A10" s="72" t="s">
        <v>289</v>
      </c>
      <c r="B10" s="73" t="s">
        <v>274</v>
      </c>
      <c r="C10" s="74" t="s">
        <v>266</v>
      </c>
      <c r="D10" s="75" t="s">
        <v>14</v>
      </c>
      <c r="E10" s="76">
        <v>46387</v>
      </c>
      <c r="F10" s="215" t="s">
        <v>383</v>
      </c>
      <c r="G10" s="93">
        <v>450</v>
      </c>
      <c r="H10" s="83">
        <v>46162</v>
      </c>
      <c r="I10" s="40"/>
    </row>
    <row r="11" spans="1:9" x14ac:dyDescent="0.3">
      <c r="A11" s="72"/>
      <c r="B11" s="77"/>
      <c r="C11" s="28"/>
      <c r="D11" s="75"/>
      <c r="E11" s="65"/>
      <c r="F11" s="166"/>
      <c r="G11" s="93"/>
      <c r="H11" s="83"/>
      <c r="I11" s="40"/>
    </row>
    <row r="12" spans="1:9" ht="28.8" x14ac:dyDescent="0.3">
      <c r="A12" s="72" t="s">
        <v>290</v>
      </c>
      <c r="B12" s="73" t="s">
        <v>267</v>
      </c>
      <c r="C12" s="78" t="s">
        <v>268</v>
      </c>
      <c r="D12" s="75" t="s">
        <v>14</v>
      </c>
      <c r="E12" s="76">
        <v>46387</v>
      </c>
      <c r="F12" s="166">
        <v>320</v>
      </c>
      <c r="G12" s="93">
        <v>90.5</v>
      </c>
      <c r="H12" s="83">
        <v>46162</v>
      </c>
      <c r="I12" s="40"/>
    </row>
    <row r="13" spans="1:9" x14ac:dyDescent="0.3">
      <c r="A13" s="72"/>
      <c r="B13" s="77"/>
      <c r="C13" s="28"/>
      <c r="D13" s="75"/>
      <c r="E13" s="65"/>
      <c r="F13" s="166"/>
      <c r="G13" s="93"/>
      <c r="H13" s="83"/>
      <c r="I13" s="40"/>
    </row>
    <row r="14" spans="1:9" ht="27.6" x14ac:dyDescent="0.3">
      <c r="A14" s="72" t="s">
        <v>304</v>
      </c>
      <c r="B14" s="77" t="s">
        <v>269</v>
      </c>
      <c r="C14" s="78" t="s">
        <v>270</v>
      </c>
      <c r="D14" s="75" t="s">
        <v>14</v>
      </c>
      <c r="E14" s="76">
        <v>46387</v>
      </c>
      <c r="F14" s="168">
        <v>5500</v>
      </c>
      <c r="G14" s="93">
        <f>60+1269.87+1269.87</f>
        <v>2599.7399999999998</v>
      </c>
      <c r="H14" s="83">
        <v>46135</v>
      </c>
      <c r="I14" s="40"/>
    </row>
    <row r="15" spans="1:9" x14ac:dyDescent="0.3">
      <c r="A15" s="72"/>
      <c r="B15" s="77"/>
      <c r="C15" s="28"/>
      <c r="D15" s="75"/>
      <c r="E15" s="65"/>
      <c r="F15" s="166"/>
      <c r="G15" s="93"/>
      <c r="H15" s="83"/>
      <c r="I15" s="40"/>
    </row>
    <row r="16" spans="1:9" x14ac:dyDescent="0.3">
      <c r="A16" s="72" t="s">
        <v>291</v>
      </c>
      <c r="B16" s="73" t="s">
        <v>271</v>
      </c>
      <c r="C16" s="78" t="s">
        <v>272</v>
      </c>
      <c r="D16" s="75" t="s">
        <v>14</v>
      </c>
      <c r="E16" s="76">
        <v>46387</v>
      </c>
      <c r="F16" s="166">
        <v>600</v>
      </c>
      <c r="G16" s="93">
        <v>151.74</v>
      </c>
      <c r="H16" s="83">
        <v>46107</v>
      </c>
      <c r="I16" s="40"/>
    </row>
    <row r="17" spans="1:9" x14ac:dyDescent="0.3">
      <c r="A17" s="72"/>
      <c r="B17" s="77"/>
      <c r="C17" s="28"/>
      <c r="D17" s="75"/>
      <c r="E17" s="65"/>
      <c r="F17" s="166"/>
      <c r="G17" s="93"/>
      <c r="H17" s="83"/>
      <c r="I17" s="40"/>
    </row>
    <row r="18" spans="1:9" ht="28.8" x14ac:dyDescent="0.3">
      <c r="A18" s="72" t="s">
        <v>293</v>
      </c>
      <c r="B18" s="77" t="s">
        <v>273</v>
      </c>
      <c r="C18" s="78" t="s">
        <v>292</v>
      </c>
      <c r="D18" s="75" t="s">
        <v>14</v>
      </c>
      <c r="E18" s="76">
        <v>46387</v>
      </c>
      <c r="F18" s="166">
        <v>2000</v>
      </c>
      <c r="G18" s="93">
        <v>1720.01</v>
      </c>
      <c r="H18" s="83">
        <v>46113</v>
      </c>
      <c r="I18" s="40"/>
    </row>
    <row r="19" spans="1:9" x14ac:dyDescent="0.3">
      <c r="A19" s="72"/>
      <c r="B19" s="77"/>
      <c r="C19" s="28"/>
      <c r="D19" s="75"/>
      <c r="E19" s="65"/>
      <c r="F19" s="166"/>
      <c r="G19" s="93"/>
      <c r="H19" s="83"/>
      <c r="I19" s="40"/>
    </row>
    <row r="20" spans="1:9" ht="28.8" x14ac:dyDescent="0.3">
      <c r="A20" s="72" t="s">
        <v>294</v>
      </c>
      <c r="B20" s="77" t="s">
        <v>276</v>
      </c>
      <c r="C20" s="78" t="s">
        <v>275</v>
      </c>
      <c r="D20" s="75" t="s">
        <v>14</v>
      </c>
      <c r="E20" s="76">
        <v>46387</v>
      </c>
      <c r="F20" s="166">
        <v>1000</v>
      </c>
      <c r="G20" s="93">
        <f>155+845</f>
        <v>1000</v>
      </c>
      <c r="H20" s="83">
        <v>46114</v>
      </c>
      <c r="I20" s="40"/>
    </row>
    <row r="21" spans="1:9" x14ac:dyDescent="0.3">
      <c r="A21" s="72"/>
      <c r="B21" s="77"/>
      <c r="C21" s="28"/>
      <c r="D21" s="75"/>
      <c r="E21" s="65"/>
      <c r="F21" s="166"/>
      <c r="G21" s="93"/>
      <c r="H21" s="83"/>
      <c r="I21" s="40"/>
    </row>
    <row r="22" spans="1:9" x14ac:dyDescent="0.3">
      <c r="A22" s="72" t="s">
        <v>295</v>
      </c>
      <c r="B22" s="73" t="s">
        <v>277</v>
      </c>
      <c r="C22" s="79" t="s">
        <v>278</v>
      </c>
      <c r="D22" s="75" t="s">
        <v>14</v>
      </c>
      <c r="E22" s="76">
        <v>46387</v>
      </c>
      <c r="F22" s="166">
        <v>600</v>
      </c>
      <c r="G22" s="93">
        <f>70+158</f>
        <v>228</v>
      </c>
      <c r="H22" s="83">
        <v>46146</v>
      </c>
      <c r="I22" s="40"/>
    </row>
    <row r="23" spans="1:9" x14ac:dyDescent="0.3">
      <c r="A23" s="72"/>
      <c r="B23" s="77"/>
      <c r="C23" s="28"/>
      <c r="D23" s="75"/>
      <c r="E23" s="65"/>
      <c r="F23" s="166"/>
      <c r="G23" s="93"/>
      <c r="H23" s="83"/>
      <c r="I23" s="40"/>
    </row>
    <row r="24" spans="1:9" x14ac:dyDescent="0.3">
      <c r="A24" s="72" t="s">
        <v>296</v>
      </c>
      <c r="B24" s="77" t="s">
        <v>279</v>
      </c>
      <c r="C24" s="79" t="s">
        <v>278</v>
      </c>
      <c r="D24" s="75" t="s">
        <v>14</v>
      </c>
      <c r="E24" s="76">
        <v>46387</v>
      </c>
      <c r="F24" s="166">
        <v>280</v>
      </c>
      <c r="G24" s="93"/>
      <c r="H24" s="83"/>
      <c r="I24" s="40"/>
    </row>
    <row r="25" spans="1:9" x14ac:dyDescent="0.3">
      <c r="A25" s="72"/>
      <c r="B25" s="77"/>
      <c r="C25" s="28"/>
      <c r="D25" s="75"/>
      <c r="E25" s="65"/>
      <c r="F25" s="166"/>
      <c r="G25" s="93"/>
      <c r="H25" s="83"/>
      <c r="I25" s="40"/>
    </row>
    <row r="26" spans="1:9" x14ac:dyDescent="0.3">
      <c r="A26" s="72" t="s">
        <v>297</v>
      </c>
      <c r="B26" s="77" t="s">
        <v>280</v>
      </c>
      <c r="C26" s="74" t="s">
        <v>281</v>
      </c>
      <c r="D26" s="75" t="s">
        <v>14</v>
      </c>
      <c r="E26" s="76">
        <v>46387</v>
      </c>
      <c r="F26" s="166">
        <v>100</v>
      </c>
      <c r="G26" s="93"/>
      <c r="H26" s="83"/>
      <c r="I26" s="40"/>
    </row>
    <row r="27" spans="1:9" x14ac:dyDescent="0.3">
      <c r="A27" s="72"/>
      <c r="B27" s="77"/>
      <c r="C27" s="28"/>
      <c r="D27" s="75"/>
      <c r="E27" s="65"/>
      <c r="F27" s="166"/>
      <c r="G27" s="93"/>
      <c r="H27" s="83"/>
      <c r="I27" s="40"/>
    </row>
    <row r="28" spans="1:9" ht="27.6" x14ac:dyDescent="0.3">
      <c r="A28" s="72" t="s">
        <v>298</v>
      </c>
      <c r="B28" s="77" t="s">
        <v>282</v>
      </c>
      <c r="C28" s="78" t="s">
        <v>283</v>
      </c>
      <c r="D28" s="75" t="s">
        <v>14</v>
      </c>
      <c r="E28" s="76">
        <v>46387</v>
      </c>
      <c r="F28" s="166">
        <v>900</v>
      </c>
      <c r="G28" s="93"/>
      <c r="H28" s="83"/>
      <c r="I28" s="40"/>
    </row>
    <row r="29" spans="1:9" x14ac:dyDescent="0.3">
      <c r="A29" s="72"/>
      <c r="B29" s="77"/>
      <c r="C29" s="28"/>
      <c r="D29" s="75"/>
      <c r="E29" s="65"/>
      <c r="F29" s="166"/>
      <c r="G29" s="93"/>
      <c r="H29" s="83"/>
      <c r="I29" s="40"/>
    </row>
    <row r="30" spans="1:9" ht="43.2" x14ac:dyDescent="0.3">
      <c r="A30" s="72" t="s">
        <v>301</v>
      </c>
      <c r="B30" s="77" t="s">
        <v>284</v>
      </c>
      <c r="C30" s="78" t="s">
        <v>285</v>
      </c>
      <c r="D30" s="75" t="s">
        <v>14</v>
      </c>
      <c r="E30" s="76">
        <v>46387</v>
      </c>
      <c r="F30" s="166">
        <v>1500</v>
      </c>
      <c r="G30" s="93">
        <v>300</v>
      </c>
      <c r="H30" s="83">
        <v>46162</v>
      </c>
      <c r="I30" s="40"/>
    </row>
    <row r="31" spans="1:9" x14ac:dyDescent="0.3">
      <c r="A31" s="72"/>
      <c r="B31" s="77"/>
      <c r="C31" s="28"/>
      <c r="D31" s="75"/>
      <c r="E31" s="65"/>
      <c r="F31" s="166"/>
      <c r="G31" s="93"/>
      <c r="H31" s="83"/>
      <c r="I31" s="40"/>
    </row>
    <row r="32" spans="1:9" ht="28.8" x14ac:dyDescent="0.3">
      <c r="A32" s="72" t="s">
        <v>303</v>
      </c>
      <c r="B32" s="73" t="s">
        <v>286</v>
      </c>
      <c r="C32" s="78" t="s">
        <v>287</v>
      </c>
      <c r="D32" s="75" t="s">
        <v>14</v>
      </c>
      <c r="E32" s="76">
        <v>46387</v>
      </c>
      <c r="F32" s="166">
        <v>1560</v>
      </c>
      <c r="G32" s="93"/>
      <c r="H32" s="83"/>
      <c r="I32" s="40"/>
    </row>
    <row r="33" spans="1:9" x14ac:dyDescent="0.3">
      <c r="A33" s="72"/>
      <c r="B33" s="77"/>
      <c r="C33" s="28"/>
      <c r="D33" s="75"/>
      <c r="E33" s="65"/>
      <c r="F33" s="166"/>
      <c r="G33" s="93"/>
      <c r="H33" s="83"/>
      <c r="I33" s="40"/>
    </row>
    <row r="34" spans="1:9" ht="28.8" x14ac:dyDescent="0.3">
      <c r="A34" s="72" t="s">
        <v>300</v>
      </c>
      <c r="B34" s="73" t="s">
        <v>288</v>
      </c>
      <c r="C34" s="78" t="s">
        <v>299</v>
      </c>
      <c r="D34" s="75" t="s">
        <v>14</v>
      </c>
      <c r="E34" s="76">
        <v>46387</v>
      </c>
      <c r="F34" s="166">
        <v>2000</v>
      </c>
      <c r="G34" s="93">
        <v>117.14</v>
      </c>
      <c r="H34" s="83">
        <v>46051</v>
      </c>
      <c r="I34" s="40"/>
    </row>
    <row r="35" spans="1:9" x14ac:dyDescent="0.3">
      <c r="A35" s="164"/>
      <c r="B35" s="105"/>
      <c r="C35" s="106"/>
      <c r="D35" s="31"/>
      <c r="E35" s="107"/>
      <c r="F35" s="167"/>
      <c r="G35" s="92"/>
      <c r="H35" s="81"/>
      <c r="I35" s="36"/>
    </row>
    <row r="36" spans="1:9" ht="43.2" x14ac:dyDescent="0.3">
      <c r="A36" s="121" t="s">
        <v>333</v>
      </c>
      <c r="B36" s="122" t="s">
        <v>332</v>
      </c>
      <c r="C36" s="123" t="s">
        <v>335</v>
      </c>
      <c r="D36" s="124" t="s">
        <v>14</v>
      </c>
      <c r="E36" s="76">
        <v>46387</v>
      </c>
      <c r="F36" s="168">
        <v>50000</v>
      </c>
      <c r="G36" s="93"/>
      <c r="H36" s="83"/>
      <c r="I36" s="40"/>
    </row>
    <row r="37" spans="1:9" x14ac:dyDescent="0.3">
      <c r="A37" s="72"/>
      <c r="B37" s="73"/>
      <c r="C37" s="78"/>
      <c r="D37" s="75"/>
      <c r="E37" s="76"/>
      <c r="F37" s="166"/>
      <c r="G37" s="93"/>
      <c r="H37" s="83"/>
      <c r="I37" s="40"/>
    </row>
    <row r="38" spans="1:9" ht="28.8" x14ac:dyDescent="0.3">
      <c r="A38" s="72" t="s">
        <v>339</v>
      </c>
      <c r="B38" s="73" t="s">
        <v>338</v>
      </c>
      <c r="C38" s="78" t="s">
        <v>43</v>
      </c>
      <c r="D38" s="124" t="s">
        <v>14</v>
      </c>
      <c r="E38" s="76">
        <v>46204</v>
      </c>
      <c r="F38" s="166">
        <v>4950</v>
      </c>
      <c r="G38" s="93">
        <v>2000</v>
      </c>
      <c r="H38" s="83">
        <v>46135</v>
      </c>
      <c r="I38" s="40"/>
    </row>
    <row r="39" spans="1:9" x14ac:dyDescent="0.3">
      <c r="A39" s="72"/>
      <c r="B39" s="73"/>
      <c r="C39" s="78"/>
      <c r="D39" s="124"/>
      <c r="E39" s="76"/>
      <c r="F39" s="166"/>
      <c r="G39" s="93"/>
      <c r="H39" s="83"/>
      <c r="I39" s="40"/>
    </row>
    <row r="40" spans="1:9" ht="28.8" x14ac:dyDescent="0.3">
      <c r="A40" s="72" t="s">
        <v>389</v>
      </c>
      <c r="B40" s="122" t="s">
        <v>365</v>
      </c>
      <c r="C40" s="78" t="s">
        <v>363</v>
      </c>
      <c r="D40" s="223" t="s">
        <v>14</v>
      </c>
      <c r="E40" s="225">
        <v>46387</v>
      </c>
      <c r="F40" s="176">
        <v>1500</v>
      </c>
      <c r="G40" s="93">
        <v>700</v>
      </c>
      <c r="H40" s="83">
        <v>46135</v>
      </c>
      <c r="I40" s="40"/>
    </row>
    <row r="41" spans="1:9" ht="28.8" x14ac:dyDescent="0.3">
      <c r="A41" s="72" t="s">
        <v>366</v>
      </c>
      <c r="B41" s="122" t="s">
        <v>365</v>
      </c>
      <c r="C41" s="78" t="s">
        <v>364</v>
      </c>
      <c r="D41" s="224"/>
      <c r="E41" s="226"/>
      <c r="F41" s="176">
        <v>1000</v>
      </c>
      <c r="G41" s="93"/>
      <c r="H41" s="83"/>
      <c r="I41" s="40"/>
    </row>
    <row r="42" spans="1:9" x14ac:dyDescent="0.3">
      <c r="A42" s="72"/>
      <c r="B42" s="122"/>
      <c r="C42" s="78"/>
      <c r="D42" s="124"/>
      <c r="E42" s="76"/>
      <c r="F42" s="166"/>
      <c r="G42" s="93"/>
      <c r="H42" s="83"/>
      <c r="I42" s="40"/>
    </row>
    <row r="43" spans="1:9" ht="27.6" x14ac:dyDescent="0.3">
      <c r="A43" s="72" t="s">
        <v>370</v>
      </c>
      <c r="B43" s="122" t="s">
        <v>367</v>
      </c>
      <c r="C43" s="214" t="s">
        <v>361</v>
      </c>
      <c r="D43" s="124" t="s">
        <v>14</v>
      </c>
      <c r="E43" s="76">
        <v>46387</v>
      </c>
      <c r="F43" s="166" t="s">
        <v>360</v>
      </c>
      <c r="G43" s="93">
        <v>250</v>
      </c>
      <c r="H43" s="83">
        <v>46135</v>
      </c>
      <c r="I43" s="40"/>
    </row>
    <row r="44" spans="1:9" x14ac:dyDescent="0.3">
      <c r="A44" s="72"/>
      <c r="B44" s="122"/>
      <c r="C44" s="78"/>
      <c r="D44" s="124"/>
      <c r="E44" s="76"/>
      <c r="F44" s="166"/>
      <c r="G44" s="93"/>
      <c r="H44" s="83"/>
      <c r="I44" s="40"/>
    </row>
    <row r="45" spans="1:9" ht="28.8" x14ac:dyDescent="0.3">
      <c r="A45" s="72" t="s">
        <v>372</v>
      </c>
      <c r="B45" s="122" t="s">
        <v>371</v>
      </c>
      <c r="C45" s="78" t="s">
        <v>362</v>
      </c>
      <c r="D45" s="124" t="s">
        <v>14</v>
      </c>
      <c r="E45" s="76">
        <v>46387</v>
      </c>
      <c r="F45" s="166" t="s">
        <v>360</v>
      </c>
      <c r="G45" s="93">
        <v>187</v>
      </c>
      <c r="H45" s="83">
        <v>46135</v>
      </c>
      <c r="I45" s="40"/>
    </row>
    <row r="46" spans="1:9" x14ac:dyDescent="0.3">
      <c r="A46" s="72"/>
      <c r="B46" s="73"/>
      <c r="C46" s="78"/>
      <c r="D46" s="124"/>
      <c r="E46" s="76"/>
      <c r="F46" s="166"/>
      <c r="G46" s="93"/>
      <c r="H46" s="83"/>
      <c r="I46" s="40"/>
    </row>
    <row r="47" spans="1:9" x14ac:dyDescent="0.3">
      <c r="A47" s="72" t="s">
        <v>382</v>
      </c>
      <c r="B47" s="73" t="s">
        <v>380</v>
      </c>
      <c r="C47" s="78" t="s">
        <v>149</v>
      </c>
      <c r="D47" s="124" t="s">
        <v>14</v>
      </c>
      <c r="E47" s="76">
        <v>46122</v>
      </c>
      <c r="F47" s="166">
        <v>230</v>
      </c>
      <c r="G47" s="93">
        <v>230</v>
      </c>
      <c r="H47" s="83">
        <v>46135</v>
      </c>
      <c r="I47" s="40"/>
    </row>
    <row r="48" spans="1:9" x14ac:dyDescent="0.3">
      <c r="A48" s="72"/>
      <c r="B48" s="73"/>
      <c r="C48" s="78"/>
      <c r="D48" s="124"/>
      <c r="E48" s="76"/>
      <c r="F48" s="166"/>
      <c r="G48" s="93"/>
      <c r="H48" s="83"/>
      <c r="I48" s="40"/>
    </row>
    <row r="49" spans="1:9" ht="28.8" x14ac:dyDescent="0.3">
      <c r="A49" s="72" t="s">
        <v>391</v>
      </c>
      <c r="B49" s="73" t="s">
        <v>390</v>
      </c>
      <c r="C49" s="78" t="s">
        <v>152</v>
      </c>
      <c r="D49" s="124" t="s">
        <v>14</v>
      </c>
      <c r="E49" s="76">
        <v>46554</v>
      </c>
      <c r="F49" s="166">
        <v>180</v>
      </c>
      <c r="G49" s="93">
        <v>180</v>
      </c>
      <c r="H49" s="83">
        <v>46163</v>
      </c>
      <c r="I49" s="40"/>
    </row>
    <row r="50" spans="1:9" x14ac:dyDescent="0.3">
      <c r="A50" s="72"/>
      <c r="B50" s="73"/>
      <c r="C50" s="78"/>
      <c r="D50" s="124"/>
      <c r="E50" s="76"/>
      <c r="F50" s="166"/>
      <c r="G50" s="93"/>
      <c r="H50" s="83"/>
      <c r="I50" s="40"/>
    </row>
    <row r="51" spans="1:9" x14ac:dyDescent="0.3">
      <c r="A51" s="72"/>
      <c r="B51" s="73"/>
      <c r="C51" s="78"/>
      <c r="D51" s="124"/>
      <c r="E51" s="76"/>
      <c r="F51" s="166"/>
      <c r="G51" s="93"/>
      <c r="H51" s="83"/>
      <c r="I51" s="40"/>
    </row>
    <row r="52" spans="1:9" x14ac:dyDescent="0.3">
      <c r="A52" s="72"/>
      <c r="B52" s="73"/>
      <c r="C52" s="78"/>
      <c r="D52" s="124"/>
      <c r="E52" s="76"/>
      <c r="F52" s="166"/>
      <c r="G52" s="93"/>
      <c r="H52" s="83"/>
      <c r="I52" s="40"/>
    </row>
    <row r="53" spans="1:9" x14ac:dyDescent="0.3">
      <c r="A53" s="219"/>
      <c r="B53" s="219"/>
      <c r="C53" s="219"/>
      <c r="D53" s="219"/>
      <c r="E53" s="219"/>
      <c r="F53" s="219"/>
      <c r="G53" s="219"/>
      <c r="H53" s="219"/>
      <c r="I53" s="219"/>
    </row>
    <row r="54" spans="1:9" x14ac:dyDescent="0.3">
      <c r="A54" s="205" t="s">
        <v>349</v>
      </c>
      <c r="B54" s="206" t="s">
        <v>343</v>
      </c>
      <c r="C54" s="78" t="s">
        <v>49</v>
      </c>
      <c r="D54" s="75" t="s">
        <v>14</v>
      </c>
      <c r="E54" s="76">
        <v>46387</v>
      </c>
      <c r="F54" s="166">
        <v>4000</v>
      </c>
      <c r="G54" s="93">
        <f>339.07+44.42+357.35+43.23</f>
        <v>784.07</v>
      </c>
      <c r="H54" s="83">
        <v>46111</v>
      </c>
      <c r="I54" s="40"/>
    </row>
    <row r="55" spans="1:9" x14ac:dyDescent="0.3">
      <c r="A55" s="205" t="s">
        <v>351</v>
      </c>
      <c r="B55" s="206" t="s">
        <v>344</v>
      </c>
      <c r="C55" s="78" t="s">
        <v>345</v>
      </c>
      <c r="D55" s="75" t="s">
        <v>14</v>
      </c>
      <c r="E55" s="76">
        <v>46387</v>
      </c>
      <c r="F55" s="166">
        <v>2500</v>
      </c>
      <c r="G55" s="93">
        <f>333.02+333.02</f>
        <v>666.04</v>
      </c>
      <c r="H55" s="83">
        <v>46141</v>
      </c>
      <c r="I55" s="40"/>
    </row>
    <row r="56" spans="1:9" x14ac:dyDescent="0.3">
      <c r="A56" s="205" t="s">
        <v>353</v>
      </c>
      <c r="B56" s="206" t="s">
        <v>352</v>
      </c>
      <c r="C56" s="78" t="s">
        <v>346</v>
      </c>
      <c r="D56" s="75" t="s">
        <v>14</v>
      </c>
      <c r="E56" s="76">
        <v>47664</v>
      </c>
      <c r="F56" s="166">
        <v>18500</v>
      </c>
      <c r="G56" s="93">
        <f>1213.5+1213.5</f>
        <v>2427</v>
      </c>
      <c r="H56" s="83">
        <v>46135</v>
      </c>
      <c r="I56" s="40"/>
    </row>
    <row r="57" spans="1:9" x14ac:dyDescent="0.3">
      <c r="A57" s="72"/>
      <c r="B57" s="191"/>
      <c r="C57" s="78"/>
      <c r="D57" s="75"/>
      <c r="E57" s="76"/>
      <c r="F57" s="166"/>
      <c r="G57" s="93"/>
      <c r="H57" s="83"/>
      <c r="I57" s="40"/>
    </row>
    <row r="58" spans="1:9" x14ac:dyDescent="0.3">
      <c r="A58" s="20"/>
      <c r="B58" s="105"/>
      <c r="C58" s="106"/>
      <c r="D58" s="31"/>
      <c r="E58" s="107"/>
      <c r="F58" s="167"/>
      <c r="G58" s="92"/>
      <c r="H58" s="81"/>
      <c r="I58" s="36"/>
    </row>
  </sheetData>
  <mergeCells count="5">
    <mergeCell ref="A9:I9"/>
    <mergeCell ref="A2:I2"/>
    <mergeCell ref="A53:I53"/>
    <mergeCell ref="D40:D41"/>
    <mergeCell ref="E40:E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4" ma:contentTypeDescription="Creare un nuovo documento." ma:contentTypeScope="" ma:versionID="d2f6d605c430f92c9b3315f223686c8a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0e13c35697ba5cafc658917e1d56293c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customXml/itemProps3.xml><?xml version="1.0" encoding="utf-8"?>
<ds:datastoreItem xmlns:ds="http://schemas.openxmlformats.org/officeDocument/2006/customXml" ds:itemID="{671DE091-1578-405A-A66F-3F85A02D8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89a05-e818-46a5-b0e0-1154e2e58a57"/>
    <ds:schemaRef ds:uri="6f096b43-e48c-4fbd-b02e-e6d3a3769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2025</vt:lpstr>
      <vt:lpstr>2026</vt:lpstr>
      <vt:lpstr>Foglio3</vt:lpstr>
      <vt:lpstr>'2025'!_Hlk183770427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2026-06-03T12:49:38Z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